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210" windowWidth="15480" windowHeight="11400"/>
  </bookViews>
  <sheets>
    <sheet name="ведомственная " sheetId="2" r:id="rId1"/>
  </sheets>
  <definedNames>
    <definedName name="_xlnm._FilterDatabase" localSheetId="0" hidden="1">'ведомственная '!$A$27:$H$137</definedName>
    <definedName name="_xlnm.Print_Titles" localSheetId="0">'ведомственная '!$16:$16</definedName>
    <definedName name="_xlnm.Print_Area" localSheetId="0">'ведомственная '!$A$1:$J$201</definedName>
  </definedNames>
  <calcPr calcId="125725"/>
</workbook>
</file>

<file path=xl/calcChain.xml><?xml version="1.0" encoding="utf-8"?>
<calcChain xmlns="http://schemas.openxmlformats.org/spreadsheetml/2006/main">
  <c r="G151" i="2"/>
  <c r="G126"/>
  <c r="G125"/>
  <c r="G123"/>
  <c r="G122" s="1"/>
  <c r="G121" s="1"/>
  <c r="G171"/>
  <c r="G169" s="1"/>
  <c r="G33"/>
  <c r="G180"/>
  <c r="G179" s="1"/>
  <c r="G178" s="1"/>
  <c r="G105"/>
  <c r="G104" s="1"/>
  <c r="G103" s="1"/>
  <c r="G188"/>
  <c r="G187" s="1"/>
  <c r="G157"/>
  <c r="G156"/>
  <c r="G155" s="1"/>
  <c r="G114"/>
  <c r="G113"/>
  <c r="G112" s="1"/>
  <c r="G110"/>
  <c r="G109"/>
  <c r="G134"/>
  <c r="G133" s="1"/>
  <c r="G132" s="1"/>
  <c r="G131" s="1"/>
  <c r="G62"/>
  <c r="G61"/>
  <c r="G60" s="1"/>
  <c r="G57" s="1"/>
  <c r="I65"/>
  <c r="I64"/>
  <c r="I63" s="1"/>
  <c r="H65"/>
  <c r="H64"/>
  <c r="H63" s="1"/>
  <c r="I61"/>
  <c r="I60"/>
  <c r="I57" s="1"/>
  <c r="H61"/>
  <c r="H60"/>
  <c r="I58"/>
  <c r="H58"/>
  <c r="H57" s="1"/>
  <c r="I55"/>
  <c r="I54" s="1"/>
  <c r="H55"/>
  <c r="H54" s="1"/>
  <c r="G185"/>
  <c r="G184" s="1"/>
  <c r="G183" s="1"/>
  <c r="G159"/>
  <c r="G158" s="1"/>
  <c r="G147"/>
  <c r="G146"/>
  <c r="G145" s="1"/>
  <c r="G144" s="1"/>
  <c r="I122"/>
  <c r="I121" s="1"/>
  <c r="H122"/>
  <c r="H121" s="1"/>
  <c r="G80"/>
  <c r="G79"/>
  <c r="G78" s="1"/>
  <c r="G77" s="1"/>
  <c r="I78"/>
  <c r="I77" s="1"/>
  <c r="H78"/>
  <c r="H77"/>
  <c r="G55"/>
  <c r="G54" s="1"/>
  <c r="G38"/>
  <c r="G37" s="1"/>
  <c r="G36" s="1"/>
  <c r="I74"/>
  <c r="I73" s="1"/>
  <c r="H74"/>
  <c r="H73" s="1"/>
  <c r="G74"/>
  <c r="G73"/>
  <c r="G116"/>
  <c r="G115" s="1"/>
  <c r="G31"/>
  <c r="G28" s="1"/>
  <c r="G27" s="1"/>
  <c r="G26" s="1"/>
  <c r="G25" s="1"/>
  <c r="G176"/>
  <c r="H174"/>
  <c r="I174"/>
  <c r="H31"/>
  <c r="I105"/>
  <c r="I104"/>
  <c r="I103" s="1"/>
  <c r="G58"/>
  <c r="I24"/>
  <c r="I23" s="1"/>
  <c r="I22" s="1"/>
  <c r="I21" s="1"/>
  <c r="I20" s="1"/>
  <c r="I19" s="1"/>
  <c r="I169"/>
  <c r="H169"/>
  <c r="G42"/>
  <c r="G41" s="1"/>
  <c r="G40" s="1"/>
  <c r="G39" s="1"/>
  <c r="I33"/>
  <c r="H176"/>
  <c r="H173"/>
  <c r="H139"/>
  <c r="H138" s="1"/>
  <c r="I139"/>
  <c r="I138" s="1"/>
  <c r="G71"/>
  <c r="G70"/>
  <c r="G69" s="1"/>
  <c r="G68" s="1"/>
  <c r="G139"/>
  <c r="G138" s="1"/>
  <c r="G195"/>
  <c r="G194" s="1"/>
  <c r="G193" s="1"/>
  <c r="G192" s="1"/>
  <c r="G191" s="1"/>
  <c r="I129"/>
  <c r="I128" s="1"/>
  <c r="I124" s="1"/>
  <c r="H129"/>
  <c r="H128" s="1"/>
  <c r="H124" s="1"/>
  <c r="G129"/>
  <c r="G128" s="1"/>
  <c r="G124" s="1"/>
  <c r="I113"/>
  <c r="I112" s="1"/>
  <c r="H113"/>
  <c r="H112" s="1"/>
  <c r="G167"/>
  <c r="G197"/>
  <c r="I116"/>
  <c r="I115"/>
  <c r="H116"/>
  <c r="H115" s="1"/>
  <c r="H142"/>
  <c r="H141" s="1"/>
  <c r="I142"/>
  <c r="I141"/>
  <c r="G142"/>
  <c r="G141" s="1"/>
  <c r="H119"/>
  <c r="H118" s="1"/>
  <c r="I119"/>
  <c r="I118"/>
  <c r="I87"/>
  <c r="I86" s="1"/>
  <c r="H87"/>
  <c r="H86" s="1"/>
  <c r="G87"/>
  <c r="G86"/>
  <c r="H33"/>
  <c r="G29"/>
  <c r="G165"/>
  <c r="G164" s="1"/>
  <c r="G163" s="1"/>
  <c r="G162" s="1"/>
  <c r="G161" s="1"/>
  <c r="G136"/>
  <c r="G174"/>
  <c r="G173" s="1"/>
  <c r="G23"/>
  <c r="G22" s="1"/>
  <c r="G21" s="1"/>
  <c r="G20" s="1"/>
  <c r="G19" s="1"/>
  <c r="G18" s="1"/>
  <c r="I37"/>
  <c r="I36"/>
  <c r="H37"/>
  <c r="H36" s="1"/>
  <c r="H29"/>
  <c r="H28" s="1"/>
  <c r="H27" s="1"/>
  <c r="I197"/>
  <c r="H197"/>
  <c r="I195"/>
  <c r="I194" s="1"/>
  <c r="I193" s="1"/>
  <c r="I192" s="1"/>
  <c r="I191" s="1"/>
  <c r="H195"/>
  <c r="H194" s="1"/>
  <c r="H193" s="1"/>
  <c r="H192" s="1"/>
  <c r="H191" s="1"/>
  <c r="I179"/>
  <c r="I178"/>
  <c r="H179"/>
  <c r="H178" s="1"/>
  <c r="I167"/>
  <c r="H167"/>
  <c r="I165"/>
  <c r="I164"/>
  <c r="H165"/>
  <c r="H164" s="1"/>
  <c r="H163" s="1"/>
  <c r="H162" s="1"/>
  <c r="H161" s="1"/>
  <c r="I153"/>
  <c r="I152" s="1"/>
  <c r="H153"/>
  <c r="H152"/>
  <c r="G153"/>
  <c r="G152" s="1"/>
  <c r="I150"/>
  <c r="I149" s="1"/>
  <c r="H150"/>
  <c r="H149"/>
  <c r="G150"/>
  <c r="G149" s="1"/>
  <c r="I147"/>
  <c r="I146"/>
  <c r="H146"/>
  <c r="H145" s="1"/>
  <c r="H144" s="1"/>
  <c r="I136"/>
  <c r="H136"/>
  <c r="I134"/>
  <c r="I133" s="1"/>
  <c r="H134"/>
  <c r="H133"/>
  <c r="G119"/>
  <c r="G118" s="1"/>
  <c r="I107"/>
  <c r="I106"/>
  <c r="H107"/>
  <c r="H106" s="1"/>
  <c r="G107"/>
  <c r="G106"/>
  <c r="I98"/>
  <c r="I96" s="1"/>
  <c r="I95" s="1"/>
  <c r="H98"/>
  <c r="H97" s="1"/>
  <c r="G98"/>
  <c r="G97" s="1"/>
  <c r="I93"/>
  <c r="I92"/>
  <c r="H93"/>
  <c r="H92" s="1"/>
  <c r="G93"/>
  <c r="G92" s="1"/>
  <c r="I90"/>
  <c r="I89"/>
  <c r="H90"/>
  <c r="H89" s="1"/>
  <c r="G90"/>
  <c r="G89" s="1"/>
  <c r="I84"/>
  <c r="I83"/>
  <c r="I82" s="1"/>
  <c r="I76" s="1"/>
  <c r="H84"/>
  <c r="H83" s="1"/>
  <c r="H82" s="1"/>
  <c r="H76" s="1"/>
  <c r="G84"/>
  <c r="G83"/>
  <c r="I71"/>
  <c r="I70" s="1"/>
  <c r="I69" s="1"/>
  <c r="I68" s="1"/>
  <c r="H71"/>
  <c r="H70" s="1"/>
  <c r="G65"/>
  <c r="G64" s="1"/>
  <c r="G63" s="1"/>
  <c r="I48"/>
  <c r="I47" s="1"/>
  <c r="I46" s="1"/>
  <c r="I45" s="1"/>
  <c r="I44" s="1"/>
  <c r="H48"/>
  <c r="H47" s="1"/>
  <c r="H46" s="1"/>
  <c r="H45" s="1"/>
  <c r="H44" s="1"/>
  <c r="G48"/>
  <c r="G46"/>
  <c r="G45" s="1"/>
  <c r="G44" s="1"/>
  <c r="I31"/>
  <c r="I29"/>
  <c r="I28" s="1"/>
  <c r="I27" s="1"/>
  <c r="I26" s="1"/>
  <c r="I25" s="1"/>
  <c r="H23"/>
  <c r="H22" s="1"/>
  <c r="H21" s="1"/>
  <c r="H20" s="1"/>
  <c r="H19" s="1"/>
  <c r="I176"/>
  <c r="I173"/>
  <c r="I97"/>
  <c r="H96"/>
  <c r="H95" s="1"/>
  <c r="H104"/>
  <c r="H103" s="1"/>
  <c r="H102" s="1"/>
  <c r="H101" s="1"/>
  <c r="I163"/>
  <c r="I162" s="1"/>
  <c r="I161" s="1"/>
  <c r="G189" l="1"/>
  <c r="G190"/>
  <c r="I53"/>
  <c r="I52"/>
  <c r="I51" s="1"/>
  <c r="I50" s="1"/>
  <c r="G53"/>
  <c r="G52"/>
  <c r="G51" s="1"/>
  <c r="G50" s="1"/>
  <c r="H53"/>
  <c r="H52"/>
  <c r="H51" s="1"/>
  <c r="H50" s="1"/>
  <c r="I189"/>
  <c r="I190"/>
  <c r="H18"/>
  <c r="H26"/>
  <c r="H25" s="1"/>
  <c r="I132"/>
  <c r="I131" s="1"/>
  <c r="I67"/>
  <c r="I102"/>
  <c r="I101" s="1"/>
  <c r="I100" s="1"/>
  <c r="G182"/>
  <c r="G181" s="1"/>
  <c r="H190"/>
  <c r="H189"/>
  <c r="H100"/>
  <c r="I18"/>
  <c r="I17" s="1"/>
  <c r="I200" s="1"/>
  <c r="G82"/>
  <c r="H69"/>
  <c r="H68" s="1"/>
  <c r="H67" s="1"/>
  <c r="H132"/>
  <c r="H131" s="1"/>
  <c r="I145"/>
  <c r="I144" s="1"/>
  <c r="G76"/>
  <c r="G67" s="1"/>
  <c r="G17" s="1"/>
  <c r="G102"/>
  <c r="G101" s="1"/>
  <c r="G100" s="1"/>
  <c r="G96"/>
  <c r="G95" s="1"/>
  <c r="H17" l="1"/>
  <c r="H200" s="1"/>
  <c r="G200"/>
</calcChain>
</file>

<file path=xl/sharedStrings.xml><?xml version="1.0" encoding="utf-8"?>
<sst xmlns="http://schemas.openxmlformats.org/spreadsheetml/2006/main" count="804" uniqueCount="382">
  <si>
    <t>01 00</t>
  </si>
  <si>
    <t>01 02</t>
  </si>
  <si>
    <t>05 00</t>
  </si>
  <si>
    <t>05 01</t>
  </si>
  <si>
    <t>240</t>
  </si>
  <si>
    <t>Вид расходов</t>
  </si>
  <si>
    <t>800</t>
  </si>
  <si>
    <t>200</t>
  </si>
  <si>
    <t>Раздел, подраздел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</si>
  <si>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</si>
  <si>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</si>
  <si>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</si>
  <si>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1</t>
  </si>
  <si>
    <t>2</t>
  </si>
  <si>
    <t>3</t>
  </si>
  <si>
    <t>4</t>
  </si>
  <si>
    <t>5</t>
  </si>
  <si>
    <t>6</t>
  </si>
  <si>
    <t/>
  </si>
  <si>
    <t>100</t>
  </si>
  <si>
    <t>120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</si>
  <si>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</si>
  <si>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</si>
  <si>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</si>
  <si>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</si>
  <si>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7</t>
  </si>
  <si>
    <t>20</t>
  </si>
  <si>
    <t>21</t>
  </si>
  <si>
    <t>25</t>
  </si>
  <si>
    <t>26</t>
  </si>
  <si>
    <t>27</t>
  </si>
  <si>
    <t>30</t>
  </si>
  <si>
    <t>31</t>
  </si>
  <si>
    <t>32</t>
  </si>
  <si>
    <t>40</t>
  </si>
  <si>
    <t>Функционирование высшего  должностного лица субъекта Российской Федерации и муниципального образования</t>
  </si>
  <si>
    <t>18</t>
  </si>
  <si>
    <t>19</t>
  </si>
  <si>
    <t>Резервные фонды</t>
  </si>
  <si>
    <t>01 11</t>
  </si>
  <si>
    <t>Иные бюджетные ассигнования</t>
  </si>
  <si>
    <t>Дорожное хозяйство (дорожные фонды)</t>
  </si>
  <si>
    <t>04 00</t>
  </si>
  <si>
    <t>49</t>
  </si>
  <si>
    <t>50</t>
  </si>
  <si>
    <t>Другие вопросы в области национальной экономики</t>
  </si>
  <si>
    <t>04 12</t>
  </si>
  <si>
    <t>Жилищное хозяйство</t>
  </si>
  <si>
    <t>Благоустройство</t>
  </si>
  <si>
    <t>51</t>
  </si>
  <si>
    <t>52</t>
  </si>
  <si>
    <t>53</t>
  </si>
  <si>
    <t>54</t>
  </si>
  <si>
    <t>55</t>
  </si>
  <si>
    <t>56</t>
  </si>
  <si>
    <t>60</t>
  </si>
  <si>
    <t>Уплата налогов, сборов и иных платежей</t>
  </si>
  <si>
    <t>850</t>
  </si>
  <si>
    <t>Плановый период</t>
  </si>
  <si>
    <t>0104</t>
  </si>
  <si>
    <t>810</t>
  </si>
  <si>
    <t>Другие вопросы в области жилищно-коммунального хазяйства</t>
  </si>
  <si>
    <t>Расходы на выплату персоналу казённых учреждений</t>
  </si>
  <si>
    <t>Исполнение судебных актов</t>
  </si>
  <si>
    <t>830</t>
  </si>
  <si>
    <t>Транспорт</t>
  </si>
  <si>
    <t>Код ведомства</t>
  </si>
  <si>
    <t>28</t>
  </si>
  <si>
    <t>29</t>
  </si>
  <si>
    <t>61</t>
  </si>
  <si>
    <t>62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</si>
  <si>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</si>
  <si>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</si>
  <si>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</si>
  <si>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</si>
  <si>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</si>
  <si>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</si>
  <si>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</si>
  <si>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</si>
  <si>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</si>
  <si>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</si>
  <si>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</si>
  <si>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</si>
  <si>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</si>
  <si>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</si>
  <si>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</si>
  <si>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</si>
  <si>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</si>
  <si>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</si>
  <si>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Непрограммные расходы  представительных органов местного самоуправления</t>
  </si>
  <si>
    <t>8</t>
  </si>
  <si>
    <t>9</t>
  </si>
  <si>
    <t>10</t>
  </si>
  <si>
    <t>11</t>
  </si>
  <si>
    <t>12</t>
  </si>
  <si>
    <t>13</t>
  </si>
  <si>
    <t>14</t>
  </si>
  <si>
    <t>17</t>
  </si>
  <si>
    <t>33</t>
  </si>
  <si>
    <t>34</t>
  </si>
  <si>
    <t>47</t>
  </si>
  <si>
    <t>48</t>
  </si>
  <si>
    <t>57</t>
  </si>
  <si>
    <t>58</t>
  </si>
  <si>
    <t>59</t>
  </si>
  <si>
    <t>25 0 00 00000</t>
  </si>
  <si>
    <t>36 0 00 00000</t>
  </si>
  <si>
    <t>69 0 00 10570</t>
  </si>
  <si>
    <t>70 0 00 00120</t>
  </si>
  <si>
    <t>73 0 00 00150</t>
  </si>
  <si>
    <t>74 0 00 00160</t>
  </si>
  <si>
    <t>74 0 00 00270</t>
  </si>
  <si>
    <t>74 0 00 00380</t>
  </si>
  <si>
    <t>63</t>
  </si>
  <si>
    <t>64</t>
  </si>
  <si>
    <t>65</t>
  </si>
  <si>
    <t>66</t>
  </si>
  <si>
    <t>67</t>
  </si>
  <si>
    <t>110</t>
  </si>
  <si>
    <t>72 0 00 00400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</si>
  <si>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</si>
  <si>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</si>
  <si>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03 00</t>
  </si>
  <si>
    <t>70</t>
  </si>
  <si>
    <t>69 0 00 00000</t>
  </si>
  <si>
    <t>70 0 00 00000</t>
  </si>
  <si>
    <t>59 0 00 00000</t>
  </si>
  <si>
    <t>870</t>
  </si>
  <si>
    <t>Резервные средства</t>
  </si>
  <si>
    <t>35</t>
  </si>
  <si>
    <t>36</t>
  </si>
  <si>
    <t>37</t>
  </si>
  <si>
    <t>72 0 00 00220</t>
  </si>
  <si>
    <t>тыс. руб</t>
  </si>
  <si>
    <t>03 10</t>
  </si>
  <si>
    <t>Национальная безопасность и правоохранительная деятельность</t>
  </si>
  <si>
    <t>Национальная экономика</t>
  </si>
  <si>
    <t>04 08</t>
  </si>
  <si>
    <t>04 09</t>
  </si>
  <si>
    <t>71 0 00 00150</t>
  </si>
  <si>
    <t>Жилищно-коммунальное хозяйство</t>
  </si>
  <si>
    <t>05 02</t>
  </si>
  <si>
    <t>73 0 00 00000</t>
  </si>
  <si>
    <t>72 0 00 00000</t>
  </si>
  <si>
    <t>71 0 00 00000</t>
  </si>
  <si>
    <t>74 0 00 00000</t>
  </si>
  <si>
    <t>05 03</t>
  </si>
  <si>
    <t>05 05</t>
  </si>
  <si>
    <t>101</t>
  </si>
  <si>
    <t>102</t>
  </si>
  <si>
    <t>103</t>
  </si>
  <si>
    <t>104</t>
  </si>
  <si>
    <t>105</t>
  </si>
  <si>
    <t>106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</si>
  <si>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</si>
  <si>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</si>
  <si>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</si>
  <si>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</si>
  <si>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</si>
  <si>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</si>
  <si>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</si>
  <si>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</si>
  <si>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</si>
  <si>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</si>
  <si>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</si>
  <si>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</si>
  <si>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</si>
  <si>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Общегосударственные вопросы</t>
  </si>
  <si>
    <t>125</t>
  </si>
  <si>
    <t>Условно утверждаемые расходы</t>
  </si>
  <si>
    <t>126</t>
  </si>
  <si>
    <t>127</t>
  </si>
  <si>
    <t>128</t>
  </si>
  <si>
    <t>129</t>
  </si>
  <si>
    <t>130</t>
  </si>
  <si>
    <t>131</t>
  </si>
  <si>
    <t>132</t>
  </si>
  <si>
    <t>140</t>
  </si>
  <si>
    <t>141</t>
  </si>
  <si>
    <t>142</t>
  </si>
  <si>
    <t>01 03</t>
  </si>
  <si>
    <t>26 0 00 0000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</si>
  <si>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</si>
  <si>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Расходы на выплату персоналу государственных (муниципальных) органов</t>
  </si>
  <si>
    <t>59 0 00 00100</t>
  </si>
  <si>
    <t>70 0 R3 10601</t>
  </si>
  <si>
    <t>72 0 00 00210</t>
  </si>
  <si>
    <t>73 0 00 00260</t>
  </si>
  <si>
    <t>0409</t>
  </si>
  <si>
    <t>0502</t>
  </si>
  <si>
    <t>133</t>
  </si>
  <si>
    <t>134</t>
  </si>
  <si>
    <t>135</t>
  </si>
  <si>
    <t>136</t>
  </si>
  <si>
    <t>137</t>
  </si>
  <si>
    <t>138</t>
  </si>
  <si>
    <t>139</t>
  </si>
  <si>
    <t>ВСЕГО РАСХОДОВ</t>
  </si>
  <si>
    <t>Туринский поселковый Совет депутатов</t>
  </si>
  <si>
    <t>38</t>
  </si>
  <si>
    <t>39</t>
  </si>
  <si>
    <t>25 1 00 00000</t>
  </si>
  <si>
    <t>Функционирование Главы муниципального образования</t>
  </si>
  <si>
    <t>25 1 00 00100</t>
  </si>
  <si>
    <t>Ведомственная структура расходов  бюджета посёлка Тура</t>
  </si>
  <si>
    <t xml:space="preserve">Администрация посёлка Тура </t>
  </si>
  <si>
    <t>Глава муниципального образования посёлка Тура в рамках непрограммных расходов представительных органов местного самоуправления</t>
  </si>
  <si>
    <t>Непрограммные расходы исполнительных органов местного самоуправления посёлка Тура</t>
  </si>
  <si>
    <t>36 1 00 00000</t>
  </si>
  <si>
    <t>36 1 00 00200</t>
  </si>
  <si>
    <t>36 1 00 75140</t>
  </si>
  <si>
    <t>36 1 00 00500</t>
  </si>
  <si>
    <t>36 1 00 00700</t>
  </si>
  <si>
    <t>36 1 00 00890</t>
  </si>
  <si>
    <t>36 1 00 00891</t>
  </si>
  <si>
    <t>36 1 00 00900</t>
  </si>
  <si>
    <t>26 1 00 0000</t>
  </si>
  <si>
    <t xml:space="preserve">                                             к Решению Туринского поселкового Совета депутатов</t>
  </si>
  <si>
    <t>Функционирование Администрации посёлка Тура Эвенкийского муниципального района Красноярского края</t>
  </si>
  <si>
    <t>Руководство и управление в сфере установленных функций органов местного самоуправления в рамках непрограммных расходов Администрации посёлка Тура Красноярского края</t>
  </si>
  <si>
    <t>Обеспечение деятельности административных комиссий при органах местного самоуправления в рамках непрограммных расходов  Администрации посёлка Тура</t>
  </si>
  <si>
    <t>Резервный фонд Администрации посёлка Тура в рамках непрограммных расходов Администрации посёлка Тура</t>
  </si>
  <si>
    <t>Содержание мест общего пользования (расчистка подъездных путей к площадкам ТБО, приобретение баков для ТБО, содержание общественных туалетов, очистка выгребных ям, дезинфекция площадок ТБО) муниципальной программы  "Развитие и поддержка коммунального хозяйства в посёлке Тура»</t>
  </si>
  <si>
    <t>73 0 00 10590</t>
  </si>
  <si>
    <t>72 0 00 00270</t>
  </si>
  <si>
    <t>Мероприятия по обеспечению деятельности подведомственных учреждений ( МКУ "Дирекция эксплуатации зданий") в рамках непрограммных расходов Администрации посёлка Тура</t>
  </si>
  <si>
    <t>Мероприятия по содержанию маневренного фонда в рамках непрограммных расходов Администрации посёлка Тура</t>
  </si>
  <si>
    <t xml:space="preserve">Функционирование Туринского поселкового Совета депутатов </t>
  </si>
  <si>
    <t>Непрограммные расходы представительных органов местного самоуправления</t>
  </si>
  <si>
    <t>26 1 00 0200</t>
  </si>
  <si>
    <t>Руководство и управление в сфере установленных функций органов местного самоуправления по Туринскому поселковому Совету депутатов в рамках непрограммных расходов представительных органов местного самоуправления</t>
  </si>
  <si>
    <t>15</t>
  </si>
  <si>
    <t>16</t>
  </si>
  <si>
    <t>22</t>
  </si>
  <si>
    <t>23</t>
  </si>
  <si>
    <t>24</t>
  </si>
  <si>
    <t>87</t>
  </si>
  <si>
    <t>88</t>
  </si>
  <si>
    <t>89</t>
  </si>
  <si>
    <t>90</t>
  </si>
  <si>
    <t>94</t>
  </si>
  <si>
    <t>95</t>
  </si>
  <si>
    <t>96</t>
  </si>
  <si>
    <t>99</t>
  </si>
  <si>
    <t>107</t>
  </si>
  <si>
    <t>108</t>
  </si>
  <si>
    <t>109</t>
  </si>
  <si>
    <t>Расходы по обеспечению деятельности цеха, связанного с организацией похорон в рамках непрограммных расходов Администрации посёлка Тура</t>
  </si>
  <si>
    <t>Обеспечение пожарной безопасности (расходы на содержание и обеспечение деятельности противопожарной службы, мероприятия по устройству противопожарных разрывов, предоставление доступа пожарным машинам к месту для закачки воды при возникновении ЧС) в рамках непрограммных расходов Администрации посёлка Тура</t>
  </si>
  <si>
    <t>Приложение 4</t>
  </si>
  <si>
    <t>72 0 00 00250</t>
  </si>
  <si>
    <t>0501</t>
  </si>
  <si>
    <t>97</t>
  </si>
  <si>
    <t>98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</si>
  <si>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</si>
  <si>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«По профилактике терроризма и экстремизма, минимизации и (или) ликвидации последствий проявления терроризма и экстремизма на территории муниципального образования сельское поселение посёлок Тура»</t>
  </si>
  <si>
    <t xml:space="preserve">Муниципальная программа «Развитие транспортной сети на территории поселка Тура»
</t>
  </si>
  <si>
    <t>Расходы  на предоставление транспортных услуг населению и организации транспортного обслуживания населения муниципальной программы «Развитие транспортной сети на территории поселка Тура»</t>
  </si>
  <si>
    <t>Муниципальная программа «Развитие улично-дорожной сети в посёлке Тура»</t>
  </si>
  <si>
    <t>Содержание автомобильных дорог общего пользования местного значения муниципальной программы «Развитие улично-дорожной сети в посёлке Тура»</t>
  </si>
  <si>
    <t>Расходы на мероприятия по повышению безопасности дорожного движения на автомобильных дорогах общего пользования местного значения сельских поселений муниципальной программы «Развитие улично-дорожной сети в посёлке Тура»</t>
  </si>
  <si>
    <t>Расходы на содержание автомобильных дорог общего пользования местного значения сельских поселений муниципальной программы «Развитие улично-дорожной сети в посёлке Тура»</t>
  </si>
  <si>
    <t>Софинансирование расходов регионального бюджета на содержание автомобильных дорог общего пользования местного значения сельских поселений муниципальной программы «Развитие улично-дорожной сети в посёлке Тура»</t>
  </si>
  <si>
    <t>Муниципальная программа «Организация землеустройства, землепользования и кадастрового учета объектов недвижимости на территории посёлка Тура»</t>
  </si>
  <si>
    <t>Мероприятия по земельно - имущественным отношениям муниципальной программы «Организация землеустройства, землепользования и кадастрового учета объектов недвижимости на территории посёлка Тура»</t>
  </si>
  <si>
    <t>Мероприятия по уборке крыш многоквартирных домов от снега и льда  муниципальной программы «Поддержка и развитие жилищного хозяйства в посёлке Тура»</t>
  </si>
  <si>
    <t>Предоставление жилищных услуг населению по сбору и вывозу твердых бытовых отходов муниципальной программы «Поддержка и развитие жилищного хозяйства в посёлке Тура»</t>
  </si>
  <si>
    <t>Предоставление жилищных услуг населению по сбору и вывозу жидких бытовых отходов муниципальной программы «Поддержка и развитие жилищного хозяйства в посёлке Тура»</t>
  </si>
  <si>
    <t>Расходы по уплате взносов на капитальный ремонт общего имущества в многоквартирных домах  муниципальной программы «Поддержка и развитие жилищного хозяйства в посёлке Тура»</t>
  </si>
  <si>
    <t>Мероприятия по текущему  ремонту муниципального жилого фонда в поселке Тура муниципальной программы  «Поддержка и развитие жилищного хозяйства в посёлке Тура»</t>
  </si>
  <si>
    <t>Муниципальная программа  «Поддержка и развитие жилищного хозяйства в посёлке Тура»</t>
  </si>
  <si>
    <t xml:space="preserve">Муниципальная программа  посёлка Тура «Переселение граждан из аварийного жилищного фонда посёлка Тура» </t>
  </si>
  <si>
    <t>Муниципальная программа  «Развитие и поддержка коммунального хозяйства»</t>
  </si>
  <si>
    <t>Предоставление коммунальных услуг населению в сфере бытового обслуживания (услуги общественных бань) муниципальной программы  «Развитие и поддержка коммунального хозяйства»</t>
  </si>
  <si>
    <t>Расходы на исполнение переданных полномочий в области обращения с твердыми коммунальными отходами муниципальной программы  «Развитие и поддержка коммунального хозяйства»</t>
  </si>
  <si>
    <t xml:space="preserve">Муниципальная программа  «Развитие благоустройства территории и организация досуга жителей посёлка Тура» </t>
  </si>
  <si>
    <t xml:space="preserve">Расходы по уличному освещению муниципальной программы «Развитие благоустройства территории и организация досуга жителей посёлка Тура» </t>
  </si>
  <si>
    <t xml:space="preserve">Мероприятия по содержанию мест захоронений муниципальной программы «Развитие благоустройства территории и организация досуга жителей посёлка Тура» </t>
  </si>
  <si>
    <t xml:space="preserve">Мероприятия по благоустройству территории поселка муниципальной программы «Развитие благоустройства территории и организация досуга жителей посёлка Тура» </t>
  </si>
  <si>
    <t>2025 год</t>
  </si>
  <si>
    <t>70 0 00 12700</t>
  </si>
  <si>
    <t>70 0 00 S2700</t>
  </si>
  <si>
    <t>на 2024 год и плановый период 2025 -2026 годов</t>
  </si>
  <si>
    <t>Сумма на          2024 год</t>
  </si>
  <si>
    <t>2026 год</t>
  </si>
  <si>
    <t xml:space="preserve">05 05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</si>
  <si>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</si>
  <si>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01 07</t>
  </si>
  <si>
    <t>Руководство и управление в сфере установленных функций органов местного самоуправления  в рамках непрограммных расходов по обеспечению проведения выборов и референдумов</t>
  </si>
  <si>
    <t>41</t>
  </si>
  <si>
    <t>42</t>
  </si>
  <si>
    <t>43</t>
  </si>
  <si>
    <t>44</t>
  </si>
  <si>
    <t>45</t>
  </si>
  <si>
    <t>46</t>
  </si>
  <si>
    <t>36 1 00 00400</t>
  </si>
  <si>
    <t>Распределение межбюджетных трансфертов бюджетам сельских поселений на обеспечение первичных мер пожарной безопасности в рамках непрограммных расходов Администрации посёлка Тура</t>
  </si>
  <si>
    <t>0310</t>
  </si>
  <si>
    <t>Софинансирование расходов регионального бюджета на обеспечение первичных мер пожарной безопасности в рамках непрограммных расходов Администрации поселка Тура</t>
  </si>
  <si>
    <t>36 1 00 S4120</t>
  </si>
  <si>
    <t>Расходы на обследование технического состояния строительных конструкций МКД и проектной документаци в рамках муниципальной программы  посёлка Тура "Переселение граждан из аварийного жилищного фонда посёлка Тура"</t>
  </si>
  <si>
    <t>75 0 00 00610</t>
  </si>
  <si>
    <t>91</t>
  </si>
  <si>
    <t>92</t>
  </si>
  <si>
    <t>93</t>
  </si>
  <si>
    <t>14 00</t>
  </si>
  <si>
    <t>Прочие межбюджетные трансферты общего характера</t>
  </si>
  <si>
    <t>14 03</t>
  </si>
  <si>
    <t>143</t>
  </si>
  <si>
    <t>144</t>
  </si>
  <si>
    <t>145</t>
  </si>
  <si>
    <t>146</t>
  </si>
  <si>
    <t>Распределение иных межбюджетных трансфертов бюджету Эвенкийского муниципального района на осуществление отдельных полномочий по осуществлению внешнего муниципального финансового контроля</t>
  </si>
  <si>
    <t xml:space="preserve">Межбюджетные трансферты </t>
  </si>
  <si>
    <t xml:space="preserve">Расходы на осуществелние мероприятий на реализацию поддержки местных инициатив в рамках программы «Развитие благоустройства территории и организация досуга жителей посёлка Тура» </t>
  </si>
  <si>
    <t>74 0 00 S6410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</si>
  <si>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</si>
  <si>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</si>
  <si>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</si>
  <si>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</si>
  <si>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</si>
  <si>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</si>
  <si>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</si>
  <si>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</si>
  <si>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</si>
  <si>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</si>
  <si>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</si>
  <si>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</si>
  <si>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</si>
  <si>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</si>
  <si>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</si>
  <si>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Софинансирование расходов по перевозке пассажиров автомобильным транспортом в рамках муниципальной программы «Развитие транспортной сети на территории поселка Тура»</t>
  </si>
  <si>
    <t>69 0 00 S0570</t>
  </si>
  <si>
    <t>162</t>
  </si>
  <si>
    <t>163</t>
  </si>
  <si>
    <t>164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</si>
  <si>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«Дороги Красноярья» государственной программы Красноярского края «Развитие транспортной системы»</t>
  </si>
  <si>
    <t>Межбюджетные трансферты</t>
  </si>
  <si>
    <t>Иные межбюджетные трансферты</t>
  </si>
  <si>
    <t xml:space="preserve">04 09 </t>
  </si>
  <si>
    <t xml:space="preserve">36 1 00 S5090 </t>
  </si>
  <si>
    <t>500</t>
  </si>
  <si>
    <t>540</t>
  </si>
  <si>
    <t>Расходы по возмещению коммунальных услуг (теплоснабжение)  общего имущества в многоквартирных домах  муниципальной программы "Поддержка и развитие жилищного хозяйства в посёлке Тура"</t>
  </si>
  <si>
    <t>72 0 00 00500</t>
  </si>
  <si>
    <t>Расходы на осуществление  работ  по сохранению обьектов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</t>
  </si>
  <si>
    <t>74 0 00 S4480</t>
  </si>
  <si>
    <t>36 1 00 S5710</t>
  </si>
  <si>
    <t>Межбюджетный трансферт бюджету Эвенкийского муниципального района на исполнение переданных полномочий, для обеспечения софинансирования расходных обязательств,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вод, в рамках непрограммных расходов Администрации посёлка Тура</t>
  </si>
  <si>
    <t>36 1 00 10950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</si>
  <si>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</si>
  <si>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</si>
  <si>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</si>
  <si>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</si>
  <si>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</si>
  <si>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</si>
  <si>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</si>
  <si>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</si>
  <si>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</si>
  <si>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</si>
  <si>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Обеспечение проведения выборов и референдумов</t>
  </si>
  <si>
    <t>0107</t>
  </si>
  <si>
    <t xml:space="preserve">Коммунальное  хозяйства </t>
  </si>
  <si>
    <t>МЕЖБЮДЖЕТНЫЕ ТРАНСФЕРТЫ ОБЩЕГО ХАРАКТЕРА БЮДЖЕТАМ БЮДЖЕТНОЙ СИСТЕМЫ РОССИЙСКОЙ ФЕДЕРАЦИИ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</si>
  <si>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</si>
  <si>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к Решению Туринского поселкового Совета депутатов</t>
  </si>
  <si>
    <t>"О бюджете посёлка Тура на 2024 год и плановый период 2025-2026 годов"</t>
  </si>
  <si>
    <t>от 18.01.2024 № 6/38-45-273</t>
  </si>
  <si>
    <t>72 0 00 00230</t>
  </si>
  <si>
    <t>175</t>
  </si>
  <si>
    <t>176</t>
  </si>
  <si>
    <t>177</t>
  </si>
  <si>
    <t>178</t>
  </si>
  <si>
    <t>75 0 00 00410</t>
  </si>
  <si>
    <t>75 0 00 00000</t>
  </si>
  <si>
    <t>Расходы на выплату выкупной стоимости жилого помещения в рамках муниципальной программы  посёлка Тура "Переселение граждан из аварийного жилищного фонда посёлка Тура"</t>
  </si>
  <si>
    <t>179</t>
  </si>
  <si>
    <t>180</t>
  </si>
  <si>
    <t>181</t>
  </si>
  <si>
    <t>Расходы на мероприятия по подготовке проектно-сметной документации для строительства многоквартирных жилых домов</t>
  </si>
  <si>
    <t>"О внесении изменений в Решение Туринского поселкового Совета депутатов от 18 января 2024 года № 6/38-45-273 «О бюджете посёлка Тура на 2024 год и плановый период 2025-2026 годов»</t>
  </si>
  <si>
    <t>от 18 декабря 2024 года № 7/5-5-37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</si>
</sst>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000000"/>
    <numFmt numFmtId="168" formatCode="_-* #,##0.0_р_._-;\-* #,##0.0_р_._-;_-* &quot;-&quot;??_р_._-;_-@_-"/>
  </numFmts>
  <fonts count="1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color indexed="8"/>
      <name val="Calibri"/>
      <family val="2"/>
      <charset val="204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NumberFormat="1" applyFont="1" applyFill="1"/>
    <xf numFmtId="165" fontId="3" fillId="0" borderId="0" xfId="0" applyNumberFormat="1" applyFont="1" applyFill="1"/>
    <xf numFmtId="2" fontId="3" fillId="0" borderId="1" xfId="0" applyNumberFormat="1" applyFont="1" applyFill="1" applyBorder="1" applyAlignment="1">
      <alignment vertical="top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1" xfId="4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3" applyNumberFormat="1" applyFont="1" applyFill="1" applyBorder="1" applyAlignment="1">
      <alignment horizontal="left" vertical="top" wrapText="1"/>
    </xf>
    <xf numFmtId="167" fontId="3" fillId="0" borderId="1" xfId="3" applyNumberFormat="1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 wrapText="1"/>
    </xf>
    <xf numFmtId="2" fontId="3" fillId="0" borderId="1" xfId="2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6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0" fillId="0" borderId="0" xfId="0" applyFont="1" applyFill="1"/>
    <xf numFmtId="165" fontId="0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 wrapText="1"/>
    </xf>
    <xf numFmtId="0" fontId="3" fillId="0" borderId="2" xfId="4" applyFont="1" applyFill="1" applyBorder="1" applyAlignment="1">
      <alignment vertical="top" wrapText="1"/>
    </xf>
    <xf numFmtId="0" fontId="7" fillId="0" borderId="1" xfId="4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vertical="top" wrapText="1"/>
    </xf>
    <xf numFmtId="0" fontId="3" fillId="0" borderId="1" xfId="4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wrapText="1"/>
    </xf>
    <xf numFmtId="49" fontId="7" fillId="0" borderId="1" xfId="4" applyNumberFormat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49" fontId="7" fillId="0" borderId="2" xfId="4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1" xfId="4" applyNumberFormat="1" applyFont="1" applyFill="1" applyBorder="1" applyAlignment="1">
      <alignment horizontal="center" wrapText="1"/>
    </xf>
    <xf numFmtId="166" fontId="3" fillId="0" borderId="0" xfId="0" applyNumberFormat="1" applyFont="1" applyFill="1"/>
    <xf numFmtId="167" fontId="7" fillId="0" borderId="1" xfId="4" applyNumberFormat="1" applyFont="1" applyFill="1" applyBorder="1" applyAlignment="1">
      <alignment horizontal="left" vertical="top" wrapText="1"/>
    </xf>
    <xf numFmtId="49" fontId="7" fillId="0" borderId="1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165" fontId="7" fillId="0" borderId="1" xfId="4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top" wrapText="1"/>
    </xf>
    <xf numFmtId="49" fontId="3" fillId="0" borderId="1" xfId="4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3" fillId="0" borderId="3" xfId="0" applyFont="1" applyFill="1" applyBorder="1" applyAlignment="1">
      <alignment vertical="top" wrapText="1"/>
    </xf>
    <xf numFmtId="49" fontId="7" fillId="0" borderId="1" xfId="4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3" xfId="4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49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/>
    <xf numFmtId="0" fontId="7" fillId="0" borderId="0" xfId="0" applyFont="1" applyFill="1" applyAlignment="1">
      <alignment horizontal="right" wrapText="1"/>
    </xf>
    <xf numFmtId="49" fontId="7" fillId="0" borderId="0" xfId="0" applyNumberFormat="1" applyFont="1" applyFill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center"/>
    </xf>
    <xf numFmtId="2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/>
    <xf numFmtId="168" fontId="7" fillId="0" borderId="0" xfId="7" applyNumberFormat="1" applyFont="1" applyFill="1"/>
    <xf numFmtId="166" fontId="7" fillId="0" borderId="0" xfId="0" applyNumberFormat="1" applyFont="1" applyFill="1"/>
    <xf numFmtId="43" fontId="7" fillId="0" borderId="0" xfId="0" applyNumberFormat="1" applyFont="1" applyFill="1"/>
    <xf numFmtId="1" fontId="7" fillId="0" borderId="0" xfId="0" applyNumberFormat="1" applyFont="1" applyFill="1"/>
    <xf numFmtId="167" fontId="7" fillId="0" borderId="1" xfId="4" applyNumberFormat="1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0" fontId="7" fillId="0" borderId="1" xfId="4" applyFont="1" applyFill="1" applyBorder="1" applyAlignment="1">
      <alignment wrapText="1"/>
    </xf>
    <xf numFmtId="0" fontId="7" fillId="0" borderId="0" xfId="0" applyFont="1" applyFill="1" applyAlignment="1">
      <alignment horizontal="right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4" xfId="3"/>
    <cellStyle name="Обычный_Книга1" xfId="4"/>
    <cellStyle name="Обычный_Проект 2007 Куюмба" xfId="5"/>
    <cellStyle name="Обычный_смета Куюмба на 2006 г" xfId="6"/>
    <cellStyle name="Финансовый" xfId="7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8"/>
  <sheetViews>
    <sheetView tabSelected="1" view="pageBreakPreview" zoomScaleNormal="100" zoomScaleSheetLayoutView="100" workbookViewId="0">
      <selection activeCell="G203" sqref="G203:K205"/>
    </sheetView>
  </sheetViews>
  <sheetFormatPr defaultRowHeight="15.75"/>
  <cols>
    <col min="1" max="1" width="8.7109375" style="7" customWidth="1"/>
    <col min="2" max="2" width="73" style="4" customWidth="1"/>
    <col min="3" max="3" width="11.28515625" style="58" customWidth="1"/>
    <col min="4" max="4" width="10.85546875" style="52" customWidth="1"/>
    <col min="5" max="5" width="15" style="52" customWidth="1"/>
    <col min="6" max="6" width="10.5703125" style="52" customWidth="1"/>
    <col min="7" max="7" width="14.5703125" style="63" customWidth="1"/>
    <col min="8" max="8" width="14.28515625" style="63" customWidth="1"/>
    <col min="9" max="9" width="13.85546875" style="63" customWidth="1"/>
    <col min="10" max="10" width="9.140625" style="3"/>
    <col min="11" max="11" width="13.140625" style="3" customWidth="1"/>
    <col min="12" max="12" width="9.140625" style="3"/>
    <col min="13" max="13" width="14.7109375" style="3" customWidth="1"/>
    <col min="14" max="16384" width="9.140625" style="3"/>
  </cols>
  <sheetData>
    <row r="1" spans="1:10">
      <c r="B1" s="50"/>
      <c r="C1" s="91" t="s">
        <v>249</v>
      </c>
      <c r="D1" s="91"/>
      <c r="E1" s="91"/>
      <c r="F1" s="91"/>
      <c r="G1" s="91"/>
      <c r="H1" s="91"/>
      <c r="I1" s="91"/>
    </row>
    <row r="2" spans="1:10">
      <c r="B2" s="50"/>
      <c r="C2" s="91" t="s">
        <v>217</v>
      </c>
      <c r="D2" s="91"/>
      <c r="E2" s="91"/>
      <c r="F2" s="91"/>
      <c r="G2" s="91"/>
      <c r="H2" s="91"/>
      <c r="I2" s="91"/>
    </row>
    <row r="3" spans="1:10">
      <c r="B3" s="50"/>
      <c r="C3" s="92" t="s">
        <v>381</v>
      </c>
      <c r="D3" s="92"/>
      <c r="E3" s="92"/>
      <c r="F3" s="92"/>
      <c r="G3" s="92"/>
      <c r="H3" s="92"/>
      <c r="I3" s="92"/>
    </row>
    <row r="4" spans="1:10" s="49" customFormat="1" ht="33.75" customHeight="1">
      <c r="A4" s="48"/>
      <c r="B4" s="96" t="s">
        <v>380</v>
      </c>
      <c r="C4" s="96"/>
      <c r="D4" s="96"/>
      <c r="E4" s="96"/>
      <c r="F4" s="96"/>
      <c r="G4" s="96"/>
      <c r="H4" s="96"/>
      <c r="I4" s="96"/>
      <c r="J4" s="45"/>
    </row>
    <row r="5" spans="1:10" s="49" customFormat="1" ht="15" customHeight="1">
      <c r="A5" s="48"/>
      <c r="C5" s="51"/>
      <c r="D5" s="51"/>
      <c r="E5" s="51"/>
      <c r="F5" s="51"/>
      <c r="G5" s="51"/>
      <c r="H5" s="51"/>
      <c r="I5" s="51"/>
      <c r="J5" s="45"/>
    </row>
    <row r="6" spans="1:10" s="49" customFormat="1" ht="19.5" customHeight="1">
      <c r="A6" s="48"/>
      <c r="C6" s="51"/>
      <c r="D6" s="51"/>
      <c r="E6" s="51"/>
      <c r="F6" s="51"/>
      <c r="G6" s="51"/>
      <c r="H6" s="84" t="s">
        <v>249</v>
      </c>
      <c r="I6" s="84"/>
      <c r="J6" s="45"/>
    </row>
    <row r="7" spans="1:10" s="49" customFormat="1" ht="18" customHeight="1">
      <c r="A7" s="48"/>
      <c r="C7" s="51"/>
      <c r="D7" s="51"/>
      <c r="E7" s="84" t="s">
        <v>365</v>
      </c>
      <c r="F7" s="84"/>
      <c r="G7" s="84"/>
      <c r="H7" s="84"/>
      <c r="I7" s="84"/>
      <c r="J7" s="45"/>
    </row>
    <row r="8" spans="1:10" s="49" customFormat="1" ht="18.75" customHeight="1">
      <c r="A8" s="48"/>
      <c r="C8" s="84" t="s">
        <v>366</v>
      </c>
      <c r="D8" s="84"/>
      <c r="E8" s="84"/>
      <c r="F8" s="84"/>
      <c r="G8" s="84"/>
      <c r="H8" s="84"/>
      <c r="I8" s="84"/>
      <c r="J8" s="45"/>
    </row>
    <row r="9" spans="1:10" s="49" customFormat="1" ht="18" customHeight="1">
      <c r="A9" s="48"/>
      <c r="C9" s="51"/>
      <c r="D9" s="51"/>
      <c r="E9" s="51"/>
      <c r="F9" s="51"/>
      <c r="G9" s="84" t="s">
        <v>367</v>
      </c>
      <c r="H9" s="84"/>
      <c r="I9" s="84"/>
      <c r="J9" s="45"/>
    </row>
    <row r="10" spans="1:10" s="49" customFormat="1" ht="19.5" customHeight="1">
      <c r="A10" s="48"/>
      <c r="C10" s="51"/>
      <c r="D10" s="51"/>
      <c r="E10" s="51"/>
      <c r="F10" s="51"/>
      <c r="G10" s="51"/>
      <c r="H10" s="51"/>
      <c r="I10" s="51"/>
      <c r="J10" s="45"/>
    </row>
    <row r="11" spans="1:10">
      <c r="A11" s="93" t="s">
        <v>204</v>
      </c>
      <c r="B11" s="93"/>
      <c r="C11" s="93"/>
      <c r="D11" s="93"/>
      <c r="E11" s="93"/>
      <c r="F11" s="93"/>
      <c r="G11" s="93"/>
      <c r="H11" s="93"/>
      <c r="I11" s="93"/>
    </row>
    <row r="12" spans="1:10">
      <c r="A12" s="93" t="s">
        <v>282</v>
      </c>
      <c r="B12" s="93"/>
      <c r="C12" s="93"/>
      <c r="D12" s="93"/>
      <c r="E12" s="93"/>
      <c r="F12" s="93"/>
      <c r="G12" s="93"/>
      <c r="H12" s="93"/>
      <c r="I12" s="93"/>
    </row>
    <row r="13" spans="1:10">
      <c r="G13" s="62"/>
      <c r="I13" s="62" t="s">
        <v>133</v>
      </c>
    </row>
    <row r="14" spans="1:10" ht="23.25" customHeight="1">
      <c r="A14" s="97" t="s">
        <v>9</v>
      </c>
      <c r="B14" s="97" t="s">
        <v>10</v>
      </c>
      <c r="C14" s="85" t="s">
        <v>66</v>
      </c>
      <c r="D14" s="87" t="s">
        <v>8</v>
      </c>
      <c r="E14" s="87" t="s">
        <v>11</v>
      </c>
      <c r="F14" s="87" t="s">
        <v>5</v>
      </c>
      <c r="G14" s="89" t="s">
        <v>283</v>
      </c>
      <c r="H14" s="94" t="s">
        <v>58</v>
      </c>
      <c r="I14" s="95"/>
    </row>
    <row r="15" spans="1:10" ht="15" customHeight="1">
      <c r="A15" s="98"/>
      <c r="B15" s="98"/>
      <c r="C15" s="86"/>
      <c r="D15" s="88"/>
      <c r="E15" s="88"/>
      <c r="F15" s="88"/>
      <c r="G15" s="90"/>
      <c r="H15" s="64" t="s">
        <v>279</v>
      </c>
      <c r="I15" s="64" t="s">
        <v>284</v>
      </c>
    </row>
    <row r="16" spans="1:10">
      <c r="A16" s="2"/>
      <c r="B16" s="1" t="s">
        <v>12</v>
      </c>
      <c r="C16" s="53" t="s">
        <v>13</v>
      </c>
      <c r="D16" s="53" t="s">
        <v>14</v>
      </c>
      <c r="E16" s="53" t="s">
        <v>15</v>
      </c>
      <c r="F16" s="53" t="s">
        <v>16</v>
      </c>
      <c r="G16" s="53" t="s">
        <v>17</v>
      </c>
      <c r="H16" s="64">
        <v>7</v>
      </c>
      <c r="I16" s="64">
        <v>8</v>
      </c>
    </row>
    <row r="17" spans="1:14">
      <c r="A17" s="1" t="s">
        <v>12</v>
      </c>
      <c r="B17" s="9" t="s">
        <v>205</v>
      </c>
      <c r="C17" s="59">
        <v>210</v>
      </c>
      <c r="D17" s="53"/>
      <c r="E17" s="53"/>
      <c r="F17" s="53"/>
      <c r="G17" s="65">
        <f>G18+G50+G67+G100+G181</f>
        <v>244801.41199999998</v>
      </c>
      <c r="H17" s="65">
        <f>H18+H50+H67+H100+H181</f>
        <v>213971.65000000002</v>
      </c>
      <c r="I17" s="65">
        <f>I18+I50+I67+I100+I181</f>
        <v>208442.12100000001</v>
      </c>
    </row>
    <row r="18" spans="1:14">
      <c r="A18" s="1" t="s">
        <v>13</v>
      </c>
      <c r="B18" s="6" t="s">
        <v>167</v>
      </c>
      <c r="C18" s="59">
        <v>210</v>
      </c>
      <c r="D18" s="53" t="s">
        <v>0</v>
      </c>
      <c r="E18" s="53" t="s">
        <v>18</v>
      </c>
      <c r="F18" s="53" t="s">
        <v>18</v>
      </c>
      <c r="G18" s="65">
        <f>G19+G25+G41+G44</f>
        <v>66240.099999999991</v>
      </c>
      <c r="H18" s="65">
        <f>H19+H25+H41+H44</f>
        <v>57238.495999999999</v>
      </c>
      <c r="I18" s="65">
        <f>I19+I25+I41+I44</f>
        <v>58398.095999999998</v>
      </c>
    </row>
    <row r="19" spans="1:14" ht="31.5">
      <c r="A19" s="1" t="s">
        <v>14</v>
      </c>
      <c r="B19" s="10" t="s">
        <v>35</v>
      </c>
      <c r="C19" s="59">
        <v>210</v>
      </c>
      <c r="D19" s="53" t="s">
        <v>1</v>
      </c>
      <c r="E19" s="53" t="s">
        <v>18</v>
      </c>
      <c r="F19" s="53" t="s">
        <v>18</v>
      </c>
      <c r="G19" s="65">
        <f>G20</f>
        <v>2115.9009999999998</v>
      </c>
      <c r="H19" s="65">
        <f t="shared" ref="G19:I23" si="0">H20</f>
        <v>1899</v>
      </c>
      <c r="I19" s="65">
        <f t="shared" si="0"/>
        <v>1899</v>
      </c>
    </row>
    <row r="20" spans="1:14" ht="33" customHeight="1">
      <c r="A20" s="1" t="s">
        <v>15</v>
      </c>
      <c r="B20" s="10" t="s">
        <v>89</v>
      </c>
      <c r="C20" s="59">
        <v>210</v>
      </c>
      <c r="D20" s="53" t="s">
        <v>1</v>
      </c>
      <c r="E20" s="53" t="s">
        <v>105</v>
      </c>
      <c r="F20" s="53" t="s">
        <v>18</v>
      </c>
      <c r="G20" s="65">
        <f>G21</f>
        <v>2115.9009999999998</v>
      </c>
      <c r="H20" s="65">
        <f t="shared" si="0"/>
        <v>1899</v>
      </c>
      <c r="I20" s="65">
        <f t="shared" si="0"/>
        <v>1899</v>
      </c>
      <c r="N20" s="45"/>
    </row>
    <row r="21" spans="1:14" ht="18.75" customHeight="1">
      <c r="A21" s="1" t="s">
        <v>16</v>
      </c>
      <c r="B21" s="6" t="s">
        <v>202</v>
      </c>
      <c r="C21" s="59">
        <v>210</v>
      </c>
      <c r="D21" s="53" t="s">
        <v>1</v>
      </c>
      <c r="E21" s="53" t="s">
        <v>201</v>
      </c>
      <c r="F21" s="53"/>
      <c r="G21" s="65">
        <f>G22</f>
        <v>2115.9009999999998</v>
      </c>
      <c r="H21" s="65">
        <f>H22</f>
        <v>1899</v>
      </c>
      <c r="I21" s="65">
        <f>I22</f>
        <v>1899</v>
      </c>
    </row>
    <row r="22" spans="1:14" ht="47.25">
      <c r="A22" s="1" t="s">
        <v>17</v>
      </c>
      <c r="B22" s="6" t="s">
        <v>206</v>
      </c>
      <c r="C22" s="59">
        <v>210</v>
      </c>
      <c r="D22" s="53" t="s">
        <v>1</v>
      </c>
      <c r="E22" s="53" t="s">
        <v>203</v>
      </c>
      <c r="F22" s="53" t="s">
        <v>18</v>
      </c>
      <c r="G22" s="65">
        <f t="shared" si="0"/>
        <v>2115.9009999999998</v>
      </c>
      <c r="H22" s="65">
        <f t="shared" si="0"/>
        <v>1899</v>
      </c>
      <c r="I22" s="65">
        <f t="shared" si="0"/>
        <v>1899</v>
      </c>
    </row>
    <row r="23" spans="1:14" ht="51" customHeight="1">
      <c r="A23" s="1" t="s">
        <v>25</v>
      </c>
      <c r="B23" s="6" t="s">
        <v>21</v>
      </c>
      <c r="C23" s="59">
        <v>210</v>
      </c>
      <c r="D23" s="53" t="s">
        <v>1</v>
      </c>
      <c r="E23" s="53" t="s">
        <v>203</v>
      </c>
      <c r="F23" s="53" t="s">
        <v>19</v>
      </c>
      <c r="G23" s="65">
        <f t="shared" si="0"/>
        <v>2115.9009999999998</v>
      </c>
      <c r="H23" s="65">
        <f t="shared" si="0"/>
        <v>1899</v>
      </c>
      <c r="I23" s="65">
        <f t="shared" si="0"/>
        <v>1899</v>
      </c>
    </row>
    <row r="24" spans="1:14" ht="17.25" customHeight="1">
      <c r="A24" s="1" t="s">
        <v>90</v>
      </c>
      <c r="B24" s="6" t="s">
        <v>22</v>
      </c>
      <c r="C24" s="59">
        <v>210</v>
      </c>
      <c r="D24" s="53" t="s">
        <v>1</v>
      </c>
      <c r="E24" s="53" t="s">
        <v>203</v>
      </c>
      <c r="F24" s="53" t="s">
        <v>20</v>
      </c>
      <c r="G24" s="65">
        <v>2115.9009999999998</v>
      </c>
      <c r="H24" s="65">
        <v>1899</v>
      </c>
      <c r="I24" s="65">
        <f>H24</f>
        <v>1899</v>
      </c>
    </row>
    <row r="25" spans="1:14" ht="47.25">
      <c r="A25" s="1" t="s">
        <v>91</v>
      </c>
      <c r="B25" s="45" t="s">
        <v>364</v>
      </c>
      <c r="C25" s="59">
        <v>210</v>
      </c>
      <c r="D25" s="53" t="s">
        <v>59</v>
      </c>
      <c r="E25" s="53"/>
      <c r="F25" s="53"/>
      <c r="G25" s="65">
        <f>G26</f>
        <v>61617.198999999993</v>
      </c>
      <c r="H25" s="65">
        <f>H26</f>
        <v>55239.495999999999</v>
      </c>
      <c r="I25" s="65">
        <f>I26</f>
        <v>56399.095999999998</v>
      </c>
    </row>
    <row r="26" spans="1:14" ht="34.5" customHeight="1">
      <c r="A26" s="1" t="s">
        <v>92</v>
      </c>
      <c r="B26" s="10" t="s">
        <v>207</v>
      </c>
      <c r="C26" s="59">
        <v>210</v>
      </c>
      <c r="D26" s="53" t="s">
        <v>59</v>
      </c>
      <c r="E26" s="53" t="s">
        <v>106</v>
      </c>
      <c r="F26" s="53"/>
      <c r="G26" s="65">
        <f>G27+G36</f>
        <v>61617.198999999993</v>
      </c>
      <c r="H26" s="65">
        <f>H27+H36</f>
        <v>55239.495999999999</v>
      </c>
      <c r="I26" s="65">
        <f>I27+I36</f>
        <v>56399.095999999998</v>
      </c>
    </row>
    <row r="27" spans="1:14" ht="31.5">
      <c r="A27" s="1" t="s">
        <v>93</v>
      </c>
      <c r="B27" s="10" t="s">
        <v>218</v>
      </c>
      <c r="C27" s="59">
        <v>210</v>
      </c>
      <c r="D27" s="53" t="s">
        <v>59</v>
      </c>
      <c r="E27" s="53" t="s">
        <v>208</v>
      </c>
      <c r="F27" s="53"/>
      <c r="G27" s="65">
        <f t="shared" ref="G27:I29" si="1">G28</f>
        <v>61547.582999999991</v>
      </c>
      <c r="H27" s="65">
        <f>H28</f>
        <v>55177.896000000001</v>
      </c>
      <c r="I27" s="65">
        <f t="shared" si="1"/>
        <v>56337.495999999999</v>
      </c>
    </row>
    <row r="28" spans="1:14" ht="47.25">
      <c r="A28" s="1" t="s">
        <v>94</v>
      </c>
      <c r="B28" s="6" t="s">
        <v>219</v>
      </c>
      <c r="C28" s="59">
        <v>210</v>
      </c>
      <c r="D28" s="53" t="s">
        <v>59</v>
      </c>
      <c r="E28" s="53" t="s">
        <v>209</v>
      </c>
      <c r="F28" s="53"/>
      <c r="G28" s="65">
        <f>G29+G31+G33</f>
        <v>61547.582999999991</v>
      </c>
      <c r="H28" s="65">
        <f>H29+H31+H33</f>
        <v>55177.896000000001</v>
      </c>
      <c r="I28" s="65">
        <f>I29+I31+I33</f>
        <v>56337.495999999999</v>
      </c>
    </row>
    <row r="29" spans="1:14" ht="50.25" customHeight="1">
      <c r="A29" s="1" t="s">
        <v>95</v>
      </c>
      <c r="B29" s="6" t="s">
        <v>21</v>
      </c>
      <c r="C29" s="59">
        <v>210</v>
      </c>
      <c r="D29" s="53" t="s">
        <v>59</v>
      </c>
      <c r="E29" s="53" t="s">
        <v>209</v>
      </c>
      <c r="F29" s="53" t="s">
        <v>19</v>
      </c>
      <c r="G29" s="65">
        <f t="shared" si="1"/>
        <v>40522.851999999999</v>
      </c>
      <c r="H29" s="65">
        <f t="shared" si="1"/>
        <v>37862.796000000002</v>
      </c>
      <c r="I29" s="65">
        <f t="shared" si="1"/>
        <v>37862.796000000002</v>
      </c>
    </row>
    <row r="30" spans="1:14" ht="37.5" customHeight="1">
      <c r="A30" s="1" t="s">
        <v>96</v>
      </c>
      <c r="B30" s="6" t="s">
        <v>22</v>
      </c>
      <c r="C30" s="59">
        <v>210</v>
      </c>
      <c r="D30" s="53" t="s">
        <v>59</v>
      </c>
      <c r="E30" s="53" t="s">
        <v>209</v>
      </c>
      <c r="F30" s="53" t="s">
        <v>20</v>
      </c>
      <c r="G30" s="65">
        <v>40522.851999999999</v>
      </c>
      <c r="H30" s="65">
        <v>37862.796000000002</v>
      </c>
      <c r="I30" s="65">
        <v>37862.796000000002</v>
      </c>
    </row>
    <row r="31" spans="1:14" ht="36.75" customHeight="1">
      <c r="A31" s="1" t="s">
        <v>231</v>
      </c>
      <c r="B31" s="6" t="s">
        <v>120</v>
      </c>
      <c r="C31" s="59">
        <v>210</v>
      </c>
      <c r="D31" s="53" t="s">
        <v>59</v>
      </c>
      <c r="E31" s="53" t="s">
        <v>209</v>
      </c>
      <c r="F31" s="53" t="s">
        <v>7</v>
      </c>
      <c r="G31" s="65">
        <f>G32</f>
        <v>20377.687999999998</v>
      </c>
      <c r="H31" s="65">
        <f>H32</f>
        <v>17255.099999999999</v>
      </c>
      <c r="I31" s="65">
        <f>I32</f>
        <v>18414.7</v>
      </c>
    </row>
    <row r="32" spans="1:14" ht="31.5">
      <c r="A32" s="1" t="s">
        <v>232</v>
      </c>
      <c r="B32" s="6" t="s">
        <v>24</v>
      </c>
      <c r="C32" s="59">
        <v>210</v>
      </c>
      <c r="D32" s="53" t="s">
        <v>59</v>
      </c>
      <c r="E32" s="53" t="s">
        <v>209</v>
      </c>
      <c r="F32" s="53" t="s">
        <v>4</v>
      </c>
      <c r="G32" s="65">
        <v>20377.687999999998</v>
      </c>
      <c r="H32" s="65">
        <v>17255.099999999999</v>
      </c>
      <c r="I32" s="65">
        <v>18414.7</v>
      </c>
    </row>
    <row r="33" spans="1:9">
      <c r="A33" s="1" t="s">
        <v>97</v>
      </c>
      <c r="B33" s="10" t="s">
        <v>40</v>
      </c>
      <c r="C33" s="59">
        <v>210</v>
      </c>
      <c r="D33" s="53" t="s">
        <v>59</v>
      </c>
      <c r="E33" s="53" t="s">
        <v>209</v>
      </c>
      <c r="F33" s="53" t="s">
        <v>6</v>
      </c>
      <c r="G33" s="65">
        <f>G34+G35</f>
        <v>647.04300000000001</v>
      </c>
      <c r="H33" s="65">
        <f>H35+H34</f>
        <v>60</v>
      </c>
      <c r="I33" s="65">
        <f>I35+I34</f>
        <v>60</v>
      </c>
    </row>
    <row r="34" spans="1:9">
      <c r="A34" s="1" t="s">
        <v>36</v>
      </c>
      <c r="B34" s="11" t="s">
        <v>63</v>
      </c>
      <c r="C34" s="59">
        <v>210</v>
      </c>
      <c r="D34" s="53" t="s">
        <v>59</v>
      </c>
      <c r="E34" s="53" t="s">
        <v>209</v>
      </c>
      <c r="F34" s="53" t="s">
        <v>64</v>
      </c>
      <c r="G34" s="65">
        <v>553.10400000000004</v>
      </c>
      <c r="H34" s="65">
        <v>20</v>
      </c>
      <c r="I34" s="65">
        <v>20</v>
      </c>
    </row>
    <row r="35" spans="1:9">
      <c r="A35" s="1" t="s">
        <v>37</v>
      </c>
      <c r="B35" s="10" t="s">
        <v>56</v>
      </c>
      <c r="C35" s="59">
        <v>210</v>
      </c>
      <c r="D35" s="53" t="s">
        <v>59</v>
      </c>
      <c r="E35" s="53" t="s">
        <v>209</v>
      </c>
      <c r="F35" s="53" t="s">
        <v>57</v>
      </c>
      <c r="G35" s="65">
        <v>93.938999999999993</v>
      </c>
      <c r="H35" s="65">
        <v>40</v>
      </c>
      <c r="I35" s="65">
        <v>40</v>
      </c>
    </row>
    <row r="36" spans="1:9" ht="47.25">
      <c r="A36" s="1" t="s">
        <v>26</v>
      </c>
      <c r="B36" s="12" t="s">
        <v>220</v>
      </c>
      <c r="C36" s="59">
        <v>210</v>
      </c>
      <c r="D36" s="53" t="s">
        <v>59</v>
      </c>
      <c r="E36" s="53" t="s">
        <v>210</v>
      </c>
      <c r="F36" s="53"/>
      <c r="G36" s="65">
        <f t="shared" ref="G36:I37" si="2">G37</f>
        <v>69.616</v>
      </c>
      <c r="H36" s="65">
        <f t="shared" si="2"/>
        <v>61.6</v>
      </c>
      <c r="I36" s="65">
        <f t="shared" si="2"/>
        <v>61.6</v>
      </c>
    </row>
    <row r="37" spans="1:9" ht="31.5">
      <c r="A37" s="1" t="s">
        <v>27</v>
      </c>
      <c r="B37" s="6" t="s">
        <v>120</v>
      </c>
      <c r="C37" s="59">
        <v>210</v>
      </c>
      <c r="D37" s="53" t="s">
        <v>59</v>
      </c>
      <c r="E37" s="53" t="s">
        <v>210</v>
      </c>
      <c r="F37" s="53" t="s">
        <v>7</v>
      </c>
      <c r="G37" s="65">
        <f t="shared" si="2"/>
        <v>69.616</v>
      </c>
      <c r="H37" s="65">
        <f t="shared" si="2"/>
        <v>61.6</v>
      </c>
      <c r="I37" s="65">
        <f t="shared" si="2"/>
        <v>61.6</v>
      </c>
    </row>
    <row r="38" spans="1:9" ht="31.5">
      <c r="A38" s="1" t="s">
        <v>233</v>
      </c>
      <c r="B38" s="6" t="s">
        <v>24</v>
      </c>
      <c r="C38" s="59">
        <v>210</v>
      </c>
      <c r="D38" s="53" t="s">
        <v>59</v>
      </c>
      <c r="E38" s="53" t="s">
        <v>210</v>
      </c>
      <c r="F38" s="53" t="s">
        <v>4</v>
      </c>
      <c r="G38" s="65">
        <f>61.6+8.016</f>
        <v>69.616</v>
      </c>
      <c r="H38" s="65">
        <v>61.6</v>
      </c>
      <c r="I38" s="65">
        <v>61.6</v>
      </c>
    </row>
    <row r="39" spans="1:9">
      <c r="A39" s="1" t="s">
        <v>234</v>
      </c>
      <c r="B39" s="3" t="s">
        <v>360</v>
      </c>
      <c r="C39" s="59">
        <v>210</v>
      </c>
      <c r="D39" s="53" t="s">
        <v>361</v>
      </c>
      <c r="E39" s="53"/>
      <c r="F39" s="53"/>
      <c r="G39" s="65">
        <f>G40</f>
        <v>2507</v>
      </c>
      <c r="H39" s="65">
        <v>0</v>
      </c>
      <c r="I39" s="65">
        <v>0</v>
      </c>
    </row>
    <row r="40" spans="1:9" ht="31.5">
      <c r="A40" s="1" t="s">
        <v>235</v>
      </c>
      <c r="B40" s="10" t="s">
        <v>207</v>
      </c>
      <c r="C40" s="59">
        <v>210</v>
      </c>
      <c r="D40" s="53" t="s">
        <v>361</v>
      </c>
      <c r="E40" s="53" t="s">
        <v>106</v>
      </c>
      <c r="F40" s="53"/>
      <c r="G40" s="65">
        <f>G41</f>
        <v>2507</v>
      </c>
      <c r="H40" s="65">
        <v>0</v>
      </c>
      <c r="I40" s="65">
        <v>0</v>
      </c>
    </row>
    <row r="41" spans="1:9" ht="31.5">
      <c r="A41" s="1" t="s">
        <v>28</v>
      </c>
      <c r="B41" s="10" t="s">
        <v>207</v>
      </c>
      <c r="C41" s="28">
        <v>210</v>
      </c>
      <c r="D41" s="29" t="s">
        <v>287</v>
      </c>
      <c r="E41" s="29" t="s">
        <v>208</v>
      </c>
      <c r="F41" s="30"/>
      <c r="G41" s="33">
        <f>G42</f>
        <v>2507</v>
      </c>
      <c r="H41" s="33">
        <v>0</v>
      </c>
      <c r="I41" s="33">
        <v>0</v>
      </c>
    </row>
    <row r="42" spans="1:9" ht="45">
      <c r="A42" s="1" t="s">
        <v>29</v>
      </c>
      <c r="B42" s="31" t="s">
        <v>288</v>
      </c>
      <c r="C42" s="28">
        <v>210</v>
      </c>
      <c r="D42" s="29" t="s">
        <v>287</v>
      </c>
      <c r="E42" s="29" t="s">
        <v>295</v>
      </c>
      <c r="F42" s="30"/>
      <c r="G42" s="33">
        <f>G43</f>
        <v>2507</v>
      </c>
      <c r="H42" s="33">
        <v>0</v>
      </c>
      <c r="I42" s="33">
        <v>0</v>
      </c>
    </row>
    <row r="43" spans="1:9">
      <c r="A43" s="1" t="s">
        <v>30</v>
      </c>
      <c r="B43" s="32" t="s">
        <v>40</v>
      </c>
      <c r="C43" s="28">
        <v>210</v>
      </c>
      <c r="D43" s="29" t="s">
        <v>287</v>
      </c>
      <c r="E43" s="29" t="s">
        <v>295</v>
      </c>
      <c r="F43" s="24">
        <v>800</v>
      </c>
      <c r="G43" s="33">
        <v>2507</v>
      </c>
      <c r="H43" s="33">
        <v>0</v>
      </c>
      <c r="I43" s="33">
        <v>0</v>
      </c>
    </row>
    <row r="44" spans="1:9" ht="15.75" customHeight="1">
      <c r="A44" s="1" t="s">
        <v>67</v>
      </c>
      <c r="B44" s="25" t="s">
        <v>38</v>
      </c>
      <c r="C44" s="59">
        <v>210</v>
      </c>
      <c r="D44" s="54" t="s">
        <v>39</v>
      </c>
      <c r="E44" s="54"/>
      <c r="F44" s="54"/>
      <c r="G44" s="66">
        <f t="shared" ref="G44:I46" si="3">G45</f>
        <v>0</v>
      </c>
      <c r="H44" s="66">
        <f t="shared" si="3"/>
        <v>100</v>
      </c>
      <c r="I44" s="66">
        <f t="shared" si="3"/>
        <v>100</v>
      </c>
    </row>
    <row r="45" spans="1:9" ht="31.5">
      <c r="A45" s="1" t="s">
        <v>68</v>
      </c>
      <c r="B45" s="10" t="s">
        <v>207</v>
      </c>
      <c r="C45" s="59">
        <v>210</v>
      </c>
      <c r="D45" s="54" t="s">
        <v>39</v>
      </c>
      <c r="E45" s="54" t="s">
        <v>106</v>
      </c>
      <c r="F45" s="54"/>
      <c r="G45" s="66">
        <f t="shared" si="3"/>
        <v>0</v>
      </c>
      <c r="H45" s="66">
        <f t="shared" si="3"/>
        <v>100</v>
      </c>
      <c r="I45" s="66">
        <f t="shared" si="3"/>
        <v>100</v>
      </c>
    </row>
    <row r="46" spans="1:9" ht="31.5">
      <c r="A46" s="1" t="s">
        <v>31</v>
      </c>
      <c r="B46" s="10" t="s">
        <v>218</v>
      </c>
      <c r="C46" s="59">
        <v>210</v>
      </c>
      <c r="D46" s="54" t="s">
        <v>39</v>
      </c>
      <c r="E46" s="53" t="s">
        <v>208</v>
      </c>
      <c r="F46" s="54"/>
      <c r="G46" s="66">
        <f t="shared" si="3"/>
        <v>0</v>
      </c>
      <c r="H46" s="66">
        <f t="shared" si="3"/>
        <v>100</v>
      </c>
      <c r="I46" s="66">
        <f t="shared" si="3"/>
        <v>100</v>
      </c>
    </row>
    <row r="47" spans="1:9" ht="31.5">
      <c r="A47" s="1" t="s">
        <v>32</v>
      </c>
      <c r="B47" s="13" t="s">
        <v>221</v>
      </c>
      <c r="C47" s="59">
        <v>210</v>
      </c>
      <c r="D47" s="54" t="s">
        <v>39</v>
      </c>
      <c r="E47" s="54" t="s">
        <v>211</v>
      </c>
      <c r="F47" s="54"/>
      <c r="G47" s="66">
        <v>0</v>
      </c>
      <c r="H47" s="66">
        <f t="shared" ref="G47:I48" si="4">H48</f>
        <v>100</v>
      </c>
      <c r="I47" s="66">
        <f t="shared" si="4"/>
        <v>100</v>
      </c>
    </row>
    <row r="48" spans="1:9">
      <c r="A48" s="1" t="s">
        <v>33</v>
      </c>
      <c r="B48" s="14" t="s">
        <v>40</v>
      </c>
      <c r="C48" s="59">
        <v>210</v>
      </c>
      <c r="D48" s="54" t="s">
        <v>39</v>
      </c>
      <c r="E48" s="54" t="s">
        <v>211</v>
      </c>
      <c r="F48" s="54" t="s">
        <v>6</v>
      </c>
      <c r="G48" s="66">
        <f t="shared" si="4"/>
        <v>0</v>
      </c>
      <c r="H48" s="66">
        <f t="shared" si="4"/>
        <v>100</v>
      </c>
      <c r="I48" s="66">
        <f t="shared" si="4"/>
        <v>100</v>
      </c>
    </row>
    <row r="49" spans="1:9">
      <c r="A49" s="1" t="s">
        <v>98</v>
      </c>
      <c r="B49" s="13" t="s">
        <v>128</v>
      </c>
      <c r="C49" s="59">
        <v>210</v>
      </c>
      <c r="D49" s="54" t="s">
        <v>39</v>
      </c>
      <c r="E49" s="54" t="s">
        <v>211</v>
      </c>
      <c r="F49" s="54" t="s">
        <v>127</v>
      </c>
      <c r="G49" s="66">
        <v>0</v>
      </c>
      <c r="H49" s="66">
        <v>100</v>
      </c>
      <c r="I49" s="66">
        <v>100</v>
      </c>
    </row>
    <row r="50" spans="1:9">
      <c r="A50" s="1" t="s">
        <v>99</v>
      </c>
      <c r="B50" s="6" t="s">
        <v>135</v>
      </c>
      <c r="C50" s="59">
        <v>210</v>
      </c>
      <c r="D50" s="54" t="s">
        <v>122</v>
      </c>
      <c r="E50" s="54"/>
      <c r="F50" s="53"/>
      <c r="G50" s="66">
        <f>G51</f>
        <v>1388.0349999999999</v>
      </c>
      <c r="H50" s="66">
        <f>H51</f>
        <v>1462.6</v>
      </c>
      <c r="I50" s="66">
        <f>I51</f>
        <v>1462.6</v>
      </c>
    </row>
    <row r="51" spans="1:9" ht="31.5">
      <c r="A51" s="1" t="s">
        <v>129</v>
      </c>
      <c r="B51" s="6" t="s">
        <v>254</v>
      </c>
      <c r="C51" s="59">
        <v>210</v>
      </c>
      <c r="D51" s="54" t="s">
        <v>134</v>
      </c>
      <c r="E51" s="54"/>
      <c r="F51" s="53"/>
      <c r="G51" s="66">
        <f>G52+G63</f>
        <v>1388.0349999999999</v>
      </c>
      <c r="H51" s="66">
        <f>H52+H63</f>
        <v>1462.6</v>
      </c>
      <c r="I51" s="66">
        <f>I52+I63</f>
        <v>1462.6</v>
      </c>
    </row>
    <row r="52" spans="1:9" ht="31.5">
      <c r="A52" s="1" t="s">
        <v>130</v>
      </c>
      <c r="B52" s="10" t="s">
        <v>207</v>
      </c>
      <c r="C52" s="59">
        <v>210</v>
      </c>
      <c r="D52" s="54" t="s">
        <v>134</v>
      </c>
      <c r="E52" s="54" t="s">
        <v>106</v>
      </c>
      <c r="F52" s="53"/>
      <c r="G52" s="66">
        <f>G54+G57</f>
        <v>1388.0349999999999</v>
      </c>
      <c r="H52" s="66">
        <f>H54+H57</f>
        <v>1070.5999999999999</v>
      </c>
      <c r="I52" s="66">
        <f>I54+I57</f>
        <v>1070.5999999999999</v>
      </c>
    </row>
    <row r="53" spans="1:9" ht="31.5">
      <c r="A53" s="1" t="s">
        <v>131</v>
      </c>
      <c r="B53" s="10" t="s">
        <v>218</v>
      </c>
      <c r="C53" s="59">
        <v>210</v>
      </c>
      <c r="D53" s="54" t="s">
        <v>134</v>
      </c>
      <c r="E53" s="53" t="s">
        <v>208</v>
      </c>
      <c r="F53" s="53"/>
      <c r="G53" s="66">
        <f>G54</f>
        <v>30.350999999999999</v>
      </c>
      <c r="H53" s="66">
        <f>H54</f>
        <v>210.8</v>
      </c>
      <c r="I53" s="66">
        <f>I54</f>
        <v>210.8</v>
      </c>
    </row>
    <row r="54" spans="1:9" ht="85.5" customHeight="1">
      <c r="A54" s="1" t="s">
        <v>199</v>
      </c>
      <c r="B54" s="15" t="s">
        <v>248</v>
      </c>
      <c r="C54" s="59">
        <v>210</v>
      </c>
      <c r="D54" s="54" t="s">
        <v>134</v>
      </c>
      <c r="E54" s="54" t="s">
        <v>212</v>
      </c>
      <c r="F54" s="53"/>
      <c r="G54" s="66">
        <f t="shared" ref="G54:I55" si="5">G55</f>
        <v>30.350999999999999</v>
      </c>
      <c r="H54" s="66">
        <f t="shared" si="5"/>
        <v>210.8</v>
      </c>
      <c r="I54" s="66">
        <f t="shared" si="5"/>
        <v>210.8</v>
      </c>
    </row>
    <row r="55" spans="1:9" ht="31.5">
      <c r="A55" s="1" t="s">
        <v>200</v>
      </c>
      <c r="B55" s="6" t="s">
        <v>120</v>
      </c>
      <c r="C55" s="59">
        <v>210</v>
      </c>
      <c r="D55" s="54" t="s">
        <v>134</v>
      </c>
      <c r="E55" s="54" t="s">
        <v>212</v>
      </c>
      <c r="F55" s="53" t="s">
        <v>7</v>
      </c>
      <c r="G55" s="66">
        <f t="shared" si="5"/>
        <v>30.350999999999999</v>
      </c>
      <c r="H55" s="66">
        <f t="shared" si="5"/>
        <v>210.8</v>
      </c>
      <c r="I55" s="66">
        <f t="shared" si="5"/>
        <v>210.8</v>
      </c>
    </row>
    <row r="56" spans="1:9" ht="31.5">
      <c r="A56" s="1" t="s">
        <v>34</v>
      </c>
      <c r="B56" s="6" t="s">
        <v>24</v>
      </c>
      <c r="C56" s="59">
        <v>210</v>
      </c>
      <c r="D56" s="54" t="s">
        <v>134</v>
      </c>
      <c r="E56" s="54" t="s">
        <v>212</v>
      </c>
      <c r="F56" s="53" t="s">
        <v>4</v>
      </c>
      <c r="G56" s="66">
        <v>30.350999999999999</v>
      </c>
      <c r="H56" s="66">
        <v>210.8</v>
      </c>
      <c r="I56" s="66">
        <v>210.8</v>
      </c>
    </row>
    <row r="57" spans="1:9" ht="47.25">
      <c r="A57" s="1" t="s">
        <v>289</v>
      </c>
      <c r="B57" s="6" t="s">
        <v>296</v>
      </c>
      <c r="C57" s="59">
        <v>210</v>
      </c>
      <c r="D57" s="54" t="s">
        <v>297</v>
      </c>
      <c r="E57" s="54" t="s">
        <v>299</v>
      </c>
      <c r="F57" s="53"/>
      <c r="G57" s="66">
        <f>G58+G60</f>
        <v>1357.684</v>
      </c>
      <c r="H57" s="66">
        <f>H58+H60</f>
        <v>859.8</v>
      </c>
      <c r="I57" s="66">
        <f>I58+I60</f>
        <v>859.8</v>
      </c>
    </row>
    <row r="58" spans="1:9" ht="31.5">
      <c r="A58" s="1" t="s">
        <v>290</v>
      </c>
      <c r="B58" s="6" t="s">
        <v>120</v>
      </c>
      <c r="C58" s="59">
        <v>210</v>
      </c>
      <c r="D58" s="54" t="s">
        <v>297</v>
      </c>
      <c r="E58" s="54" t="s">
        <v>299</v>
      </c>
      <c r="F58" s="53" t="s">
        <v>7</v>
      </c>
      <c r="G58" s="66">
        <f>G59</f>
        <v>1289.8</v>
      </c>
      <c r="H58" s="66">
        <f>H59</f>
        <v>859.8</v>
      </c>
      <c r="I58" s="66">
        <f>I59</f>
        <v>859.8</v>
      </c>
    </row>
    <row r="59" spans="1:9" ht="31.5">
      <c r="A59" s="1" t="s">
        <v>291</v>
      </c>
      <c r="B59" s="6" t="s">
        <v>24</v>
      </c>
      <c r="C59" s="59">
        <v>210</v>
      </c>
      <c r="D59" s="54" t="s">
        <v>297</v>
      </c>
      <c r="E59" s="54" t="s">
        <v>299</v>
      </c>
      <c r="F59" s="53" t="s">
        <v>4</v>
      </c>
      <c r="G59" s="66">
        <v>1289.8</v>
      </c>
      <c r="H59" s="66">
        <v>859.8</v>
      </c>
      <c r="I59" s="66">
        <v>859.8</v>
      </c>
    </row>
    <row r="60" spans="1:9" ht="47.25">
      <c r="A60" s="1" t="s">
        <v>292</v>
      </c>
      <c r="B60" s="6" t="s">
        <v>298</v>
      </c>
      <c r="C60" s="59">
        <v>210</v>
      </c>
      <c r="D60" s="54" t="s">
        <v>134</v>
      </c>
      <c r="E60" s="54" t="s">
        <v>299</v>
      </c>
      <c r="F60" s="53"/>
      <c r="G60" s="66">
        <f t="shared" ref="G60:I61" si="6">G61</f>
        <v>67.884</v>
      </c>
      <c r="H60" s="66">
        <f t="shared" si="6"/>
        <v>0</v>
      </c>
      <c r="I60" s="66">
        <f t="shared" si="6"/>
        <v>0</v>
      </c>
    </row>
    <row r="61" spans="1:9" ht="31.5">
      <c r="A61" s="1" t="s">
        <v>293</v>
      </c>
      <c r="B61" s="6" t="s">
        <v>120</v>
      </c>
      <c r="C61" s="59">
        <v>210</v>
      </c>
      <c r="D61" s="54" t="s">
        <v>134</v>
      </c>
      <c r="E61" s="54" t="s">
        <v>299</v>
      </c>
      <c r="F61" s="53" t="s">
        <v>7</v>
      </c>
      <c r="G61" s="66">
        <f t="shared" si="6"/>
        <v>67.884</v>
      </c>
      <c r="H61" s="66">
        <f t="shared" si="6"/>
        <v>0</v>
      </c>
      <c r="I61" s="66">
        <f t="shared" si="6"/>
        <v>0</v>
      </c>
    </row>
    <row r="62" spans="1:9" ht="31.5">
      <c r="A62" s="1" t="s">
        <v>294</v>
      </c>
      <c r="B62" s="6" t="s">
        <v>24</v>
      </c>
      <c r="C62" s="59">
        <v>210</v>
      </c>
      <c r="D62" s="54" t="s">
        <v>134</v>
      </c>
      <c r="E62" s="54" t="s">
        <v>299</v>
      </c>
      <c r="F62" s="53" t="s">
        <v>4</v>
      </c>
      <c r="G62" s="66">
        <f>34.88+41.52-3-5.516</f>
        <v>67.884</v>
      </c>
      <c r="H62" s="66">
        <v>0</v>
      </c>
      <c r="I62" s="66">
        <v>0</v>
      </c>
    </row>
    <row r="63" spans="1:9" ht="66.75" customHeight="1">
      <c r="A63" s="1" t="s">
        <v>100</v>
      </c>
      <c r="B63" s="6" t="s">
        <v>255</v>
      </c>
      <c r="C63" s="59">
        <v>210</v>
      </c>
      <c r="D63" s="54" t="s">
        <v>134</v>
      </c>
      <c r="E63" s="54" t="s">
        <v>126</v>
      </c>
      <c r="F63" s="53"/>
      <c r="G63" s="66">
        <f t="shared" ref="G63:I65" si="7">G64</f>
        <v>0</v>
      </c>
      <c r="H63" s="66">
        <f t="shared" si="7"/>
        <v>392</v>
      </c>
      <c r="I63" s="66">
        <f t="shared" si="7"/>
        <v>392</v>
      </c>
    </row>
    <row r="64" spans="1:9" ht="63">
      <c r="A64" s="1" t="s">
        <v>101</v>
      </c>
      <c r="B64" s="6" t="s">
        <v>255</v>
      </c>
      <c r="C64" s="59">
        <v>210</v>
      </c>
      <c r="D64" s="54" t="s">
        <v>134</v>
      </c>
      <c r="E64" s="54" t="s">
        <v>184</v>
      </c>
      <c r="F64" s="53"/>
      <c r="G64" s="66">
        <f t="shared" si="7"/>
        <v>0</v>
      </c>
      <c r="H64" s="66">
        <f t="shared" si="7"/>
        <v>392</v>
      </c>
      <c r="I64" s="66">
        <f t="shared" si="7"/>
        <v>392</v>
      </c>
    </row>
    <row r="65" spans="1:9" ht="21" customHeight="1">
      <c r="A65" s="1" t="s">
        <v>43</v>
      </c>
      <c r="B65" s="6" t="s">
        <v>23</v>
      </c>
      <c r="C65" s="59">
        <v>210</v>
      </c>
      <c r="D65" s="54" t="s">
        <v>134</v>
      </c>
      <c r="E65" s="54" t="s">
        <v>184</v>
      </c>
      <c r="F65" s="53" t="s">
        <v>7</v>
      </c>
      <c r="G65" s="66">
        <f t="shared" si="7"/>
        <v>0</v>
      </c>
      <c r="H65" s="66">
        <f t="shared" si="7"/>
        <v>392</v>
      </c>
      <c r="I65" s="66">
        <f t="shared" si="7"/>
        <v>392</v>
      </c>
    </row>
    <row r="66" spans="1:9" ht="31.5">
      <c r="A66" s="1" t="s">
        <v>44</v>
      </c>
      <c r="B66" s="6" t="s">
        <v>24</v>
      </c>
      <c r="C66" s="59">
        <v>210</v>
      </c>
      <c r="D66" s="54" t="s">
        <v>134</v>
      </c>
      <c r="E66" s="54" t="s">
        <v>184</v>
      </c>
      <c r="F66" s="53" t="s">
        <v>4</v>
      </c>
      <c r="G66" s="66">
        <v>0</v>
      </c>
      <c r="H66" s="66">
        <v>392</v>
      </c>
      <c r="I66" s="66">
        <v>392</v>
      </c>
    </row>
    <row r="67" spans="1:9">
      <c r="A67" s="1" t="s">
        <v>49</v>
      </c>
      <c r="B67" s="25" t="s">
        <v>136</v>
      </c>
      <c r="C67" s="59">
        <v>210</v>
      </c>
      <c r="D67" s="54" t="s">
        <v>42</v>
      </c>
      <c r="E67" s="54"/>
      <c r="F67" s="54"/>
      <c r="G67" s="66">
        <f>G68+G76+G95</f>
        <v>46437.525999999998</v>
      </c>
      <c r="H67" s="66">
        <f>H68+H76+H95</f>
        <v>39479.800000000003</v>
      </c>
      <c r="I67" s="66">
        <f>I68+I76+I95</f>
        <v>39479.800000000003</v>
      </c>
    </row>
    <row r="68" spans="1:9">
      <c r="A68" s="1" t="s">
        <v>50</v>
      </c>
      <c r="B68" s="26" t="s">
        <v>65</v>
      </c>
      <c r="C68" s="59">
        <v>210</v>
      </c>
      <c r="D68" s="55" t="s">
        <v>137</v>
      </c>
      <c r="E68" s="53"/>
      <c r="F68" s="53"/>
      <c r="G68" s="65">
        <f>G69</f>
        <v>24214.871999999999</v>
      </c>
      <c r="H68" s="65">
        <f t="shared" ref="H68:I71" si="8">H69</f>
        <v>18178.2</v>
      </c>
      <c r="I68" s="65">
        <f t="shared" si="8"/>
        <v>18178.2</v>
      </c>
    </row>
    <row r="69" spans="1:9" ht="32.25" customHeight="1">
      <c r="A69" s="1" t="s">
        <v>51</v>
      </c>
      <c r="B69" s="8" t="s">
        <v>256</v>
      </c>
      <c r="C69" s="59">
        <v>210</v>
      </c>
      <c r="D69" s="55" t="s">
        <v>137</v>
      </c>
      <c r="E69" s="53" t="s">
        <v>124</v>
      </c>
      <c r="F69" s="53"/>
      <c r="G69" s="65">
        <f>G70+G73</f>
        <v>24214.871999999999</v>
      </c>
      <c r="H69" s="65">
        <f>H70+H73</f>
        <v>18178.2</v>
      </c>
      <c r="I69" s="65">
        <f>I70+I73</f>
        <v>18178.2</v>
      </c>
    </row>
    <row r="70" spans="1:9" ht="47.25">
      <c r="A70" s="1" t="s">
        <v>52</v>
      </c>
      <c r="B70" s="8" t="s">
        <v>257</v>
      </c>
      <c r="C70" s="59">
        <v>210</v>
      </c>
      <c r="D70" s="55" t="s">
        <v>137</v>
      </c>
      <c r="E70" s="53" t="s">
        <v>107</v>
      </c>
      <c r="F70" s="53"/>
      <c r="G70" s="65">
        <f>G71</f>
        <v>23147.014999999999</v>
      </c>
      <c r="H70" s="65">
        <f t="shared" si="8"/>
        <v>17189.2</v>
      </c>
      <c r="I70" s="65">
        <f t="shared" si="8"/>
        <v>17189.2</v>
      </c>
    </row>
    <row r="71" spans="1:9">
      <c r="A71" s="1" t="s">
        <v>53</v>
      </c>
      <c r="B71" s="8" t="s">
        <v>40</v>
      </c>
      <c r="C71" s="59">
        <v>210</v>
      </c>
      <c r="D71" s="55" t="s">
        <v>137</v>
      </c>
      <c r="E71" s="53" t="s">
        <v>107</v>
      </c>
      <c r="F71" s="54" t="s">
        <v>6</v>
      </c>
      <c r="G71" s="65">
        <f>G72</f>
        <v>23147.014999999999</v>
      </c>
      <c r="H71" s="65">
        <f t="shared" si="8"/>
        <v>17189.2</v>
      </c>
      <c r="I71" s="65">
        <f t="shared" si="8"/>
        <v>17189.2</v>
      </c>
    </row>
    <row r="72" spans="1:9" ht="51" customHeight="1">
      <c r="A72" s="1" t="s">
        <v>54</v>
      </c>
      <c r="B72" s="11" t="s">
        <v>121</v>
      </c>
      <c r="C72" s="59">
        <v>210</v>
      </c>
      <c r="D72" s="55" t="s">
        <v>137</v>
      </c>
      <c r="E72" s="53" t="s">
        <v>107</v>
      </c>
      <c r="F72" s="54" t="s">
        <v>60</v>
      </c>
      <c r="G72" s="65">
        <v>23147.014999999999</v>
      </c>
      <c r="H72" s="65">
        <v>17189.2</v>
      </c>
      <c r="I72" s="65">
        <v>17189.2</v>
      </c>
    </row>
    <row r="73" spans="1:9" ht="54" customHeight="1">
      <c r="A73" s="1" t="s">
        <v>102</v>
      </c>
      <c r="B73" s="43" t="s">
        <v>331</v>
      </c>
      <c r="C73" s="59">
        <v>210</v>
      </c>
      <c r="D73" s="55" t="s">
        <v>137</v>
      </c>
      <c r="E73" s="53" t="s">
        <v>332</v>
      </c>
      <c r="F73" s="54"/>
      <c r="G73" s="65">
        <f t="shared" ref="G73:I74" si="9">G74</f>
        <v>1067.857</v>
      </c>
      <c r="H73" s="65">
        <f t="shared" si="9"/>
        <v>989</v>
      </c>
      <c r="I73" s="65">
        <f t="shared" si="9"/>
        <v>989</v>
      </c>
    </row>
    <row r="74" spans="1:9">
      <c r="A74" s="1" t="s">
        <v>103</v>
      </c>
      <c r="B74" s="8" t="s">
        <v>40</v>
      </c>
      <c r="C74" s="59">
        <v>210</v>
      </c>
      <c r="D74" s="55" t="s">
        <v>137</v>
      </c>
      <c r="E74" s="53" t="s">
        <v>332</v>
      </c>
      <c r="F74" s="54" t="s">
        <v>6</v>
      </c>
      <c r="G74" s="65">
        <f t="shared" si="9"/>
        <v>1067.857</v>
      </c>
      <c r="H74" s="65">
        <f t="shared" si="9"/>
        <v>989</v>
      </c>
      <c r="I74" s="65">
        <f t="shared" si="9"/>
        <v>989</v>
      </c>
    </row>
    <row r="75" spans="1:9" ht="47.25">
      <c r="A75" s="1" t="s">
        <v>104</v>
      </c>
      <c r="B75" s="11" t="s">
        <v>121</v>
      </c>
      <c r="C75" s="59">
        <v>210</v>
      </c>
      <c r="D75" s="55" t="s">
        <v>137</v>
      </c>
      <c r="E75" s="53" t="s">
        <v>332</v>
      </c>
      <c r="F75" s="54" t="s">
        <v>60</v>
      </c>
      <c r="G75" s="65">
        <v>1067.857</v>
      </c>
      <c r="H75" s="65">
        <v>989</v>
      </c>
      <c r="I75" s="65">
        <v>989</v>
      </c>
    </row>
    <row r="76" spans="1:9">
      <c r="A76" s="1" t="s">
        <v>55</v>
      </c>
      <c r="B76" s="46" t="s">
        <v>41</v>
      </c>
      <c r="C76" s="59">
        <v>210</v>
      </c>
      <c r="D76" s="55" t="s">
        <v>138</v>
      </c>
      <c r="E76" s="37"/>
      <c r="F76" s="54"/>
      <c r="G76" s="65">
        <f>G77+G82</f>
        <v>21421.654000000002</v>
      </c>
      <c r="H76" s="65">
        <f>H82</f>
        <v>20418.599999999999</v>
      </c>
      <c r="I76" s="65">
        <f>I82</f>
        <v>20418.599999999999</v>
      </c>
    </row>
    <row r="77" spans="1:9" ht="31.5">
      <c r="A77" s="1" t="s">
        <v>69</v>
      </c>
      <c r="B77" s="10" t="s">
        <v>207</v>
      </c>
      <c r="C77" s="59">
        <v>210</v>
      </c>
      <c r="D77" s="54" t="s">
        <v>138</v>
      </c>
      <c r="E77" s="54" t="s">
        <v>106</v>
      </c>
      <c r="F77" s="53"/>
      <c r="G77" s="66">
        <f t="shared" ref="G77:I78" si="10">G78</f>
        <v>2003</v>
      </c>
      <c r="H77" s="66">
        <f t="shared" si="10"/>
        <v>0</v>
      </c>
      <c r="I77" s="66">
        <f t="shared" si="10"/>
        <v>0</v>
      </c>
    </row>
    <row r="78" spans="1:9" ht="31.5">
      <c r="A78" s="1" t="s">
        <v>70</v>
      </c>
      <c r="B78" s="10" t="s">
        <v>218</v>
      </c>
      <c r="C78" s="59">
        <v>210</v>
      </c>
      <c r="D78" s="54" t="s">
        <v>138</v>
      </c>
      <c r="E78" s="53" t="s">
        <v>208</v>
      </c>
      <c r="F78" s="53"/>
      <c r="G78" s="66">
        <f t="shared" si="10"/>
        <v>2003</v>
      </c>
      <c r="H78" s="66">
        <f t="shared" si="10"/>
        <v>0</v>
      </c>
      <c r="I78" s="66">
        <f t="shared" si="10"/>
        <v>0</v>
      </c>
    </row>
    <row r="79" spans="1:9" ht="78.75">
      <c r="A79" s="1" t="s">
        <v>113</v>
      </c>
      <c r="B79" s="9" t="s">
        <v>336</v>
      </c>
      <c r="C79" s="59">
        <v>210</v>
      </c>
      <c r="D79" s="55" t="s">
        <v>339</v>
      </c>
      <c r="E79" s="36" t="s">
        <v>340</v>
      </c>
      <c r="F79" s="54"/>
      <c r="G79" s="65">
        <f>G80</f>
        <v>2003</v>
      </c>
      <c r="H79" s="65">
        <v>0</v>
      </c>
      <c r="I79" s="65">
        <v>0</v>
      </c>
    </row>
    <row r="80" spans="1:9">
      <c r="A80" s="1" t="s">
        <v>114</v>
      </c>
      <c r="B80" s="40" t="s">
        <v>337</v>
      </c>
      <c r="C80" s="59">
        <v>210</v>
      </c>
      <c r="D80" s="55" t="s">
        <v>339</v>
      </c>
      <c r="E80" s="36" t="s">
        <v>340</v>
      </c>
      <c r="F80" s="54" t="s">
        <v>341</v>
      </c>
      <c r="G80" s="65">
        <f>G81</f>
        <v>2003</v>
      </c>
      <c r="H80" s="65">
        <v>0</v>
      </c>
      <c r="I80" s="65">
        <v>0</v>
      </c>
    </row>
    <row r="81" spans="1:9">
      <c r="A81" s="1" t="s">
        <v>115</v>
      </c>
      <c r="B81" s="40" t="s">
        <v>338</v>
      </c>
      <c r="C81" s="59">
        <v>210</v>
      </c>
      <c r="D81" s="55" t="s">
        <v>339</v>
      </c>
      <c r="E81" s="36" t="s">
        <v>340</v>
      </c>
      <c r="F81" s="54" t="s">
        <v>342</v>
      </c>
      <c r="G81" s="65">
        <v>2003</v>
      </c>
      <c r="H81" s="65">
        <v>0</v>
      </c>
      <c r="I81" s="65">
        <v>0</v>
      </c>
    </row>
    <row r="82" spans="1:9" ht="33" customHeight="1">
      <c r="A82" s="1" t="s">
        <v>116</v>
      </c>
      <c r="B82" s="8" t="s">
        <v>258</v>
      </c>
      <c r="C82" s="59">
        <v>210</v>
      </c>
      <c r="D82" s="55" t="s">
        <v>138</v>
      </c>
      <c r="E82" s="37" t="s">
        <v>125</v>
      </c>
      <c r="F82" s="54"/>
      <c r="G82" s="65">
        <f>G83+G89+G92+G86</f>
        <v>19418.654000000002</v>
      </c>
      <c r="H82" s="65">
        <f>H83+H89+H92+H86</f>
        <v>20418.599999999999</v>
      </c>
      <c r="I82" s="65">
        <f>I83+I89+I92+I86</f>
        <v>20418.599999999999</v>
      </c>
    </row>
    <row r="83" spans="1:9" ht="51" customHeight="1">
      <c r="A83" s="1" t="s">
        <v>117</v>
      </c>
      <c r="B83" s="8" t="s">
        <v>259</v>
      </c>
      <c r="C83" s="59">
        <v>210</v>
      </c>
      <c r="D83" s="55" t="s">
        <v>138</v>
      </c>
      <c r="E83" s="37" t="s">
        <v>108</v>
      </c>
      <c r="F83" s="54"/>
      <c r="G83" s="65">
        <f t="shared" ref="G83:I84" si="11">G84</f>
        <v>7865.9</v>
      </c>
      <c r="H83" s="65">
        <f t="shared" si="11"/>
        <v>8865.9</v>
      </c>
      <c r="I83" s="65">
        <f t="shared" si="11"/>
        <v>8865.9</v>
      </c>
    </row>
    <row r="84" spans="1:9" ht="31.5">
      <c r="A84" s="1" t="s">
        <v>71</v>
      </c>
      <c r="B84" s="6" t="s">
        <v>120</v>
      </c>
      <c r="C84" s="59">
        <v>210</v>
      </c>
      <c r="D84" s="55" t="s">
        <v>138</v>
      </c>
      <c r="E84" s="37" t="s">
        <v>108</v>
      </c>
      <c r="F84" s="54" t="s">
        <v>7</v>
      </c>
      <c r="G84" s="65">
        <f t="shared" si="11"/>
        <v>7865.9</v>
      </c>
      <c r="H84" s="65">
        <f t="shared" si="11"/>
        <v>8865.9</v>
      </c>
      <c r="I84" s="65">
        <f t="shared" si="11"/>
        <v>8865.9</v>
      </c>
    </row>
    <row r="85" spans="1:9" ht="31.5">
      <c r="A85" s="1" t="s">
        <v>72</v>
      </c>
      <c r="B85" s="13" t="s">
        <v>24</v>
      </c>
      <c r="C85" s="59">
        <v>210</v>
      </c>
      <c r="D85" s="55" t="s">
        <v>138</v>
      </c>
      <c r="E85" s="37" t="s">
        <v>108</v>
      </c>
      <c r="F85" s="54" t="s">
        <v>4</v>
      </c>
      <c r="G85" s="65">
        <v>7865.9</v>
      </c>
      <c r="H85" s="65">
        <v>8865.9</v>
      </c>
      <c r="I85" s="65">
        <v>8865.9</v>
      </c>
    </row>
    <row r="86" spans="1:9" ht="68.25" hidden="1" customHeight="1">
      <c r="A86" s="1" t="s">
        <v>123</v>
      </c>
      <c r="B86" s="8" t="s">
        <v>260</v>
      </c>
      <c r="C86" s="59">
        <v>210</v>
      </c>
      <c r="D86" s="55" t="s">
        <v>188</v>
      </c>
      <c r="E86" s="37" t="s">
        <v>185</v>
      </c>
      <c r="F86" s="54"/>
      <c r="G86" s="65">
        <f t="shared" ref="G86:I87" si="12">G87</f>
        <v>0</v>
      </c>
      <c r="H86" s="65">
        <f t="shared" si="12"/>
        <v>0</v>
      </c>
      <c r="I86" s="65">
        <f t="shared" si="12"/>
        <v>0</v>
      </c>
    </row>
    <row r="87" spans="1:9" ht="31.5" hidden="1">
      <c r="A87" s="1" t="s">
        <v>73</v>
      </c>
      <c r="B87" s="6" t="s">
        <v>120</v>
      </c>
      <c r="C87" s="59">
        <v>210</v>
      </c>
      <c r="D87" s="55" t="s">
        <v>188</v>
      </c>
      <c r="E87" s="37" t="s">
        <v>185</v>
      </c>
      <c r="F87" s="54" t="s">
        <v>7</v>
      </c>
      <c r="G87" s="65">
        <f t="shared" si="12"/>
        <v>0</v>
      </c>
      <c r="H87" s="65">
        <f t="shared" si="12"/>
        <v>0</v>
      </c>
      <c r="I87" s="65">
        <f t="shared" si="12"/>
        <v>0</v>
      </c>
    </row>
    <row r="88" spans="1:9" ht="31.5" hidden="1">
      <c r="A88" s="1" t="s">
        <v>74</v>
      </c>
      <c r="B88" s="13" t="s">
        <v>24</v>
      </c>
      <c r="C88" s="59">
        <v>210</v>
      </c>
      <c r="D88" s="55" t="s">
        <v>188</v>
      </c>
      <c r="E88" s="37" t="s">
        <v>185</v>
      </c>
      <c r="F88" s="54" t="s">
        <v>4</v>
      </c>
      <c r="G88" s="65"/>
      <c r="H88" s="65">
        <v>0</v>
      </c>
      <c r="I88" s="65">
        <v>0</v>
      </c>
    </row>
    <row r="89" spans="1:9" ht="54" customHeight="1">
      <c r="A89" s="1" t="s">
        <v>123</v>
      </c>
      <c r="B89" s="13" t="s">
        <v>261</v>
      </c>
      <c r="C89" s="59">
        <v>210</v>
      </c>
      <c r="D89" s="55" t="s">
        <v>138</v>
      </c>
      <c r="E89" s="37" t="s">
        <v>280</v>
      </c>
      <c r="F89" s="54"/>
      <c r="G89" s="65">
        <f t="shared" ref="G89:I90" si="13">G90</f>
        <v>11541.212</v>
      </c>
      <c r="H89" s="65">
        <f t="shared" si="13"/>
        <v>11541.2</v>
      </c>
      <c r="I89" s="65">
        <f t="shared" si="13"/>
        <v>11541.2</v>
      </c>
    </row>
    <row r="90" spans="1:9" ht="31.5">
      <c r="A90" s="1" t="s">
        <v>73</v>
      </c>
      <c r="B90" s="6" t="s">
        <v>120</v>
      </c>
      <c r="C90" s="59">
        <v>210</v>
      </c>
      <c r="D90" s="55" t="s">
        <v>138</v>
      </c>
      <c r="E90" s="37" t="s">
        <v>280</v>
      </c>
      <c r="F90" s="54" t="s">
        <v>7</v>
      </c>
      <c r="G90" s="65">
        <f t="shared" si="13"/>
        <v>11541.212</v>
      </c>
      <c r="H90" s="65">
        <f t="shared" si="13"/>
        <v>11541.2</v>
      </c>
      <c r="I90" s="65">
        <f t="shared" si="13"/>
        <v>11541.2</v>
      </c>
    </row>
    <row r="91" spans="1:9" ht="31.5">
      <c r="A91" s="1" t="s">
        <v>74</v>
      </c>
      <c r="B91" s="13" t="s">
        <v>24</v>
      </c>
      <c r="C91" s="59">
        <v>210</v>
      </c>
      <c r="D91" s="55" t="s">
        <v>138</v>
      </c>
      <c r="E91" s="37" t="s">
        <v>280</v>
      </c>
      <c r="F91" s="54" t="s">
        <v>4</v>
      </c>
      <c r="G91" s="65">
        <v>11541.212</v>
      </c>
      <c r="H91" s="65">
        <v>11541.2</v>
      </c>
      <c r="I91" s="65">
        <v>11541.2</v>
      </c>
    </row>
    <row r="92" spans="1:9" ht="63">
      <c r="A92" s="1" t="s">
        <v>75</v>
      </c>
      <c r="B92" s="13" t="s">
        <v>262</v>
      </c>
      <c r="C92" s="59">
        <v>210</v>
      </c>
      <c r="D92" s="55" t="s">
        <v>138</v>
      </c>
      <c r="E92" s="37" t="s">
        <v>281</v>
      </c>
      <c r="F92" s="54"/>
      <c r="G92" s="65">
        <f t="shared" ref="G92:I93" si="14">G93</f>
        <v>11.542</v>
      </c>
      <c r="H92" s="65">
        <f t="shared" si="14"/>
        <v>11.5</v>
      </c>
      <c r="I92" s="65">
        <f t="shared" si="14"/>
        <v>11.5</v>
      </c>
    </row>
    <row r="93" spans="1:9" ht="31.5">
      <c r="A93" s="1" t="s">
        <v>76</v>
      </c>
      <c r="B93" s="6" t="s">
        <v>120</v>
      </c>
      <c r="C93" s="59">
        <v>210</v>
      </c>
      <c r="D93" s="55" t="s">
        <v>138</v>
      </c>
      <c r="E93" s="37" t="s">
        <v>281</v>
      </c>
      <c r="F93" s="54" t="s">
        <v>7</v>
      </c>
      <c r="G93" s="65">
        <f t="shared" si="14"/>
        <v>11.542</v>
      </c>
      <c r="H93" s="65">
        <f t="shared" si="14"/>
        <v>11.5</v>
      </c>
      <c r="I93" s="65">
        <f t="shared" si="14"/>
        <v>11.5</v>
      </c>
    </row>
    <row r="94" spans="1:9" ht="31.5">
      <c r="A94" s="1" t="s">
        <v>77</v>
      </c>
      <c r="B94" s="13" t="s">
        <v>24</v>
      </c>
      <c r="C94" s="59">
        <v>210</v>
      </c>
      <c r="D94" s="55" t="s">
        <v>138</v>
      </c>
      <c r="E94" s="37" t="s">
        <v>281</v>
      </c>
      <c r="F94" s="54" t="s">
        <v>4</v>
      </c>
      <c r="G94" s="65">
        <v>11.542</v>
      </c>
      <c r="H94" s="65">
        <v>11.5</v>
      </c>
      <c r="I94" s="65">
        <v>11.5</v>
      </c>
    </row>
    <row r="95" spans="1:9">
      <c r="A95" s="1" t="s">
        <v>78</v>
      </c>
      <c r="B95" s="13" t="s">
        <v>45</v>
      </c>
      <c r="C95" s="59">
        <v>210</v>
      </c>
      <c r="D95" s="54" t="s">
        <v>46</v>
      </c>
      <c r="E95" s="53"/>
      <c r="F95" s="53"/>
      <c r="G95" s="65">
        <f t="shared" ref="G95:I98" si="15">G96</f>
        <v>801</v>
      </c>
      <c r="H95" s="65">
        <f t="shared" si="15"/>
        <v>883</v>
      </c>
      <c r="I95" s="65">
        <f t="shared" si="15"/>
        <v>883</v>
      </c>
    </row>
    <row r="96" spans="1:9" ht="48" customHeight="1">
      <c r="A96" s="1" t="s">
        <v>79</v>
      </c>
      <c r="B96" s="16" t="s">
        <v>263</v>
      </c>
      <c r="C96" s="59">
        <v>210</v>
      </c>
      <c r="D96" s="55" t="s">
        <v>46</v>
      </c>
      <c r="E96" s="53" t="s">
        <v>144</v>
      </c>
      <c r="F96" s="53"/>
      <c r="G96" s="65">
        <f>G98</f>
        <v>801</v>
      </c>
      <c r="H96" s="65">
        <f>H98</f>
        <v>883</v>
      </c>
      <c r="I96" s="65">
        <f>I98</f>
        <v>883</v>
      </c>
    </row>
    <row r="97" spans="1:11" ht="63">
      <c r="A97" s="1" t="s">
        <v>80</v>
      </c>
      <c r="B97" s="6" t="s">
        <v>264</v>
      </c>
      <c r="C97" s="59">
        <v>210</v>
      </c>
      <c r="D97" s="55" t="s">
        <v>46</v>
      </c>
      <c r="E97" s="53" t="s">
        <v>139</v>
      </c>
      <c r="F97" s="53"/>
      <c r="G97" s="65">
        <f t="shared" si="15"/>
        <v>801</v>
      </c>
      <c r="H97" s="65">
        <f t="shared" si="15"/>
        <v>883</v>
      </c>
      <c r="I97" s="65">
        <f t="shared" si="15"/>
        <v>883</v>
      </c>
    </row>
    <row r="98" spans="1:11" ht="31.5">
      <c r="A98" s="1" t="s">
        <v>81</v>
      </c>
      <c r="B98" s="6" t="s">
        <v>120</v>
      </c>
      <c r="C98" s="59">
        <v>210</v>
      </c>
      <c r="D98" s="55" t="s">
        <v>46</v>
      </c>
      <c r="E98" s="53" t="s">
        <v>139</v>
      </c>
      <c r="F98" s="54" t="s">
        <v>7</v>
      </c>
      <c r="G98" s="65">
        <f t="shared" si="15"/>
        <v>801</v>
      </c>
      <c r="H98" s="65">
        <f t="shared" si="15"/>
        <v>883</v>
      </c>
      <c r="I98" s="65">
        <f t="shared" si="15"/>
        <v>883</v>
      </c>
    </row>
    <row r="99" spans="1:11" ht="31.5">
      <c r="A99" s="1" t="s">
        <v>82</v>
      </c>
      <c r="B99" s="8" t="s">
        <v>24</v>
      </c>
      <c r="C99" s="59">
        <v>210</v>
      </c>
      <c r="D99" s="55" t="s">
        <v>46</v>
      </c>
      <c r="E99" s="53" t="s">
        <v>139</v>
      </c>
      <c r="F99" s="54" t="s">
        <v>4</v>
      </c>
      <c r="G99" s="65">
        <v>801</v>
      </c>
      <c r="H99" s="65">
        <v>883</v>
      </c>
      <c r="I99" s="65">
        <v>883</v>
      </c>
    </row>
    <row r="100" spans="1:11">
      <c r="A100" s="1" t="s">
        <v>83</v>
      </c>
      <c r="B100" s="13" t="s">
        <v>140</v>
      </c>
      <c r="C100" s="59">
        <v>210</v>
      </c>
      <c r="D100" s="54" t="s">
        <v>2</v>
      </c>
      <c r="E100" s="53"/>
      <c r="F100" s="53"/>
      <c r="G100" s="65">
        <f>G101+G131+G144+G161</f>
        <v>126216.738</v>
      </c>
      <c r="H100" s="65">
        <f>H101+H131+H144+H161</f>
        <v>115652.054</v>
      </c>
      <c r="I100" s="65">
        <f>I101+I131+I144+I161</f>
        <v>108962.925</v>
      </c>
    </row>
    <row r="101" spans="1:11">
      <c r="A101" s="1" t="s">
        <v>84</v>
      </c>
      <c r="B101" s="13" t="s">
        <v>47</v>
      </c>
      <c r="C101" s="59">
        <v>210</v>
      </c>
      <c r="D101" s="54" t="s">
        <v>3</v>
      </c>
      <c r="E101" s="53"/>
      <c r="F101" s="53"/>
      <c r="G101" s="65">
        <f>G102+G124</f>
        <v>50772.654000000002</v>
      </c>
      <c r="H101" s="65">
        <f>H102+H124</f>
        <v>41893.9</v>
      </c>
      <c r="I101" s="65">
        <f>I102+I124</f>
        <v>41893.9</v>
      </c>
    </row>
    <row r="102" spans="1:11" ht="31.5">
      <c r="A102" s="1" t="s">
        <v>85</v>
      </c>
      <c r="B102" s="9" t="s">
        <v>270</v>
      </c>
      <c r="C102" s="59">
        <v>210</v>
      </c>
      <c r="D102" s="53" t="s">
        <v>3</v>
      </c>
      <c r="E102" s="53" t="s">
        <v>143</v>
      </c>
      <c r="F102" s="53"/>
      <c r="G102" s="65">
        <f>G103+G106+G118+G115+G112+G121+G109</f>
        <v>47620.383000000002</v>
      </c>
      <c r="H102" s="65">
        <f>H103+H106+H118+H115+H112</f>
        <v>41893.9</v>
      </c>
      <c r="I102" s="65">
        <f>I103+I106+I118+I115+I112</f>
        <v>41893.9</v>
      </c>
    </row>
    <row r="103" spans="1:11" ht="51.75" customHeight="1">
      <c r="A103" s="1" t="s">
        <v>86</v>
      </c>
      <c r="B103" s="8" t="s">
        <v>269</v>
      </c>
      <c r="C103" s="59">
        <v>210</v>
      </c>
      <c r="D103" s="54" t="s">
        <v>3</v>
      </c>
      <c r="E103" s="53" t="s">
        <v>186</v>
      </c>
      <c r="F103" s="54"/>
      <c r="G103" s="65">
        <f t="shared" ref="G103:I104" si="16">G104</f>
        <v>21852.764000000003</v>
      </c>
      <c r="H103" s="65">
        <f t="shared" si="16"/>
        <v>22094.9</v>
      </c>
      <c r="I103" s="65">
        <f t="shared" si="16"/>
        <v>22094.9</v>
      </c>
      <c r="K103" s="5"/>
    </row>
    <row r="104" spans="1:11" ht="20.25" customHeight="1">
      <c r="A104" s="1" t="s">
        <v>87</v>
      </c>
      <c r="B104" s="6" t="s">
        <v>23</v>
      </c>
      <c r="C104" s="59">
        <v>210</v>
      </c>
      <c r="D104" s="54" t="s">
        <v>3</v>
      </c>
      <c r="E104" s="53" t="s">
        <v>186</v>
      </c>
      <c r="F104" s="53" t="s">
        <v>7</v>
      </c>
      <c r="G104" s="65">
        <f t="shared" si="16"/>
        <v>21852.764000000003</v>
      </c>
      <c r="H104" s="65">
        <f t="shared" si="16"/>
        <v>22094.9</v>
      </c>
      <c r="I104" s="65">
        <f t="shared" si="16"/>
        <v>22094.9</v>
      </c>
    </row>
    <row r="105" spans="1:11" ht="30" customHeight="1">
      <c r="A105" s="1" t="s">
        <v>88</v>
      </c>
      <c r="B105" s="8" t="s">
        <v>24</v>
      </c>
      <c r="C105" s="59">
        <v>210</v>
      </c>
      <c r="D105" s="54" t="s">
        <v>3</v>
      </c>
      <c r="E105" s="53" t="s">
        <v>186</v>
      </c>
      <c r="F105" s="53" t="s">
        <v>4</v>
      </c>
      <c r="G105" s="65">
        <f>22094.9-12.136-230</f>
        <v>21852.764000000003</v>
      </c>
      <c r="H105" s="65">
        <v>22094.9</v>
      </c>
      <c r="I105" s="65">
        <f>H105</f>
        <v>22094.9</v>
      </c>
    </row>
    <row r="106" spans="1:11" ht="49.5" customHeight="1">
      <c r="A106" s="1" t="s">
        <v>236</v>
      </c>
      <c r="B106" s="8" t="s">
        <v>265</v>
      </c>
      <c r="C106" s="59">
        <v>210</v>
      </c>
      <c r="D106" s="54" t="s">
        <v>3</v>
      </c>
      <c r="E106" s="53" t="s">
        <v>132</v>
      </c>
      <c r="F106" s="54"/>
      <c r="G106" s="65">
        <f t="shared" ref="G106:I107" si="17">G107</f>
        <v>200</v>
      </c>
      <c r="H106" s="65">
        <f>H107</f>
        <v>200</v>
      </c>
      <c r="I106" s="65">
        <f t="shared" si="17"/>
        <v>200</v>
      </c>
    </row>
    <row r="107" spans="1:11" ht="30" customHeight="1">
      <c r="A107" s="1" t="s">
        <v>237</v>
      </c>
      <c r="B107" s="8" t="s">
        <v>120</v>
      </c>
      <c r="C107" s="59">
        <v>210</v>
      </c>
      <c r="D107" s="54" t="s">
        <v>3</v>
      </c>
      <c r="E107" s="53" t="s">
        <v>132</v>
      </c>
      <c r="F107" s="54" t="s">
        <v>7</v>
      </c>
      <c r="G107" s="65">
        <f t="shared" si="17"/>
        <v>200</v>
      </c>
      <c r="H107" s="65">
        <f t="shared" si="17"/>
        <v>200</v>
      </c>
      <c r="I107" s="65">
        <f t="shared" si="17"/>
        <v>200</v>
      </c>
    </row>
    <row r="108" spans="1:11" ht="35.25" customHeight="1">
      <c r="A108" s="1" t="s">
        <v>238</v>
      </c>
      <c r="B108" s="8" t="s">
        <v>24</v>
      </c>
      <c r="C108" s="59">
        <v>210</v>
      </c>
      <c r="D108" s="54" t="s">
        <v>3</v>
      </c>
      <c r="E108" s="53" t="s">
        <v>132</v>
      </c>
      <c r="F108" s="54" t="s">
        <v>4</v>
      </c>
      <c r="G108" s="65">
        <v>200</v>
      </c>
      <c r="H108" s="65">
        <v>200</v>
      </c>
      <c r="I108" s="65">
        <v>200</v>
      </c>
    </row>
    <row r="109" spans="1:11" ht="35.25" customHeight="1">
      <c r="A109" s="1" t="s">
        <v>239</v>
      </c>
      <c r="B109" s="81" t="s">
        <v>379</v>
      </c>
      <c r="C109" s="28">
        <v>210</v>
      </c>
      <c r="D109" s="29" t="s">
        <v>3</v>
      </c>
      <c r="E109" s="29" t="s">
        <v>368</v>
      </c>
      <c r="F109" s="24"/>
      <c r="G109" s="38">
        <f>G110</f>
        <v>460</v>
      </c>
      <c r="H109" s="65">
        <v>0</v>
      </c>
      <c r="I109" s="65">
        <v>0</v>
      </c>
    </row>
    <row r="110" spans="1:11" ht="35.25" customHeight="1">
      <c r="A110" s="1" t="s">
        <v>302</v>
      </c>
      <c r="B110" s="82" t="s">
        <v>23</v>
      </c>
      <c r="C110" s="28">
        <v>210</v>
      </c>
      <c r="D110" s="29" t="s">
        <v>3</v>
      </c>
      <c r="E110" s="29" t="s">
        <v>368</v>
      </c>
      <c r="F110" s="24">
        <v>200</v>
      </c>
      <c r="G110" s="38">
        <f>G111</f>
        <v>460</v>
      </c>
      <c r="H110" s="65">
        <v>0</v>
      </c>
      <c r="I110" s="65">
        <v>0</v>
      </c>
    </row>
    <row r="111" spans="1:11" ht="35.25" customHeight="1">
      <c r="A111" s="1" t="s">
        <v>303</v>
      </c>
      <c r="B111" s="83" t="s">
        <v>24</v>
      </c>
      <c r="C111" s="28">
        <v>210</v>
      </c>
      <c r="D111" s="29" t="s">
        <v>3</v>
      </c>
      <c r="E111" s="29" t="s">
        <v>368</v>
      </c>
      <c r="F111" s="24">
        <v>240</v>
      </c>
      <c r="G111" s="38">
        <v>460</v>
      </c>
      <c r="H111" s="65">
        <v>0</v>
      </c>
      <c r="I111" s="65">
        <v>0</v>
      </c>
    </row>
    <row r="112" spans="1:11" ht="50.25" customHeight="1">
      <c r="A112" s="1" t="s">
        <v>304</v>
      </c>
      <c r="B112" s="9" t="s">
        <v>266</v>
      </c>
      <c r="C112" s="59">
        <v>210</v>
      </c>
      <c r="D112" s="54" t="s">
        <v>3</v>
      </c>
      <c r="E112" s="37" t="s">
        <v>250</v>
      </c>
      <c r="F112" s="36"/>
      <c r="G112" s="65">
        <f>G113</f>
        <v>9988.9359999999997</v>
      </c>
      <c r="H112" s="65">
        <f t="shared" ref="G112:I113" si="18">H113</f>
        <v>10080</v>
      </c>
      <c r="I112" s="65">
        <f t="shared" si="18"/>
        <v>10080</v>
      </c>
    </row>
    <row r="113" spans="1:9">
      <c r="A113" s="1" t="s">
        <v>240</v>
      </c>
      <c r="B113" s="8" t="s">
        <v>40</v>
      </c>
      <c r="C113" s="59">
        <v>210</v>
      </c>
      <c r="D113" s="54" t="s">
        <v>3</v>
      </c>
      <c r="E113" s="37" t="s">
        <v>250</v>
      </c>
      <c r="F113" s="36" t="s">
        <v>6</v>
      </c>
      <c r="G113" s="65">
        <f t="shared" si="18"/>
        <v>9988.9359999999997</v>
      </c>
      <c r="H113" s="65">
        <f t="shared" si="18"/>
        <v>10080</v>
      </c>
      <c r="I113" s="65">
        <f t="shared" si="18"/>
        <v>10080</v>
      </c>
    </row>
    <row r="114" spans="1:9" ht="47.25">
      <c r="A114" s="1" t="s">
        <v>241</v>
      </c>
      <c r="B114" s="11" t="s">
        <v>121</v>
      </c>
      <c r="C114" s="59">
        <v>210</v>
      </c>
      <c r="D114" s="54" t="s">
        <v>3</v>
      </c>
      <c r="E114" s="37" t="s">
        <v>250</v>
      </c>
      <c r="F114" s="36" t="s">
        <v>60</v>
      </c>
      <c r="G114" s="65">
        <f>10080-91.064</f>
        <v>9988.9359999999997</v>
      </c>
      <c r="H114" s="65">
        <v>10080</v>
      </c>
      <c r="I114" s="65">
        <v>10080</v>
      </c>
    </row>
    <row r="115" spans="1:9" ht="50.25" customHeight="1">
      <c r="A115" s="1" t="s">
        <v>242</v>
      </c>
      <c r="B115" s="9" t="s">
        <v>267</v>
      </c>
      <c r="C115" s="59">
        <v>210</v>
      </c>
      <c r="D115" s="54" t="s">
        <v>3</v>
      </c>
      <c r="E115" s="37" t="s">
        <v>224</v>
      </c>
      <c r="F115" s="36"/>
      <c r="G115" s="65">
        <f t="shared" ref="G115:I116" si="19">G116</f>
        <v>8252.2710000000006</v>
      </c>
      <c r="H115" s="65">
        <f t="shared" si="19"/>
        <v>7411</v>
      </c>
      <c r="I115" s="65">
        <f t="shared" si="19"/>
        <v>7411</v>
      </c>
    </row>
    <row r="116" spans="1:9">
      <c r="A116" s="1" t="s">
        <v>252</v>
      </c>
      <c r="B116" s="8" t="s">
        <v>40</v>
      </c>
      <c r="C116" s="59">
        <v>210</v>
      </c>
      <c r="D116" s="54" t="s">
        <v>3</v>
      </c>
      <c r="E116" s="37" t="s">
        <v>224</v>
      </c>
      <c r="F116" s="36" t="s">
        <v>6</v>
      </c>
      <c r="G116" s="65">
        <f t="shared" si="19"/>
        <v>8252.2710000000006</v>
      </c>
      <c r="H116" s="65">
        <f t="shared" si="19"/>
        <v>7411</v>
      </c>
      <c r="I116" s="65">
        <f t="shared" si="19"/>
        <v>7411</v>
      </c>
    </row>
    <row r="117" spans="1:9" ht="47.25">
      <c r="A117" s="1" t="s">
        <v>253</v>
      </c>
      <c r="B117" s="11" t="s">
        <v>121</v>
      </c>
      <c r="C117" s="59">
        <v>210</v>
      </c>
      <c r="D117" s="54" t="s">
        <v>3</v>
      </c>
      <c r="E117" s="37" t="s">
        <v>224</v>
      </c>
      <c r="F117" s="36" t="s">
        <v>60</v>
      </c>
      <c r="G117" s="65">
        <v>8252.2710000000006</v>
      </c>
      <c r="H117" s="65">
        <v>7411</v>
      </c>
      <c r="I117" s="65">
        <v>7411</v>
      </c>
    </row>
    <row r="118" spans="1:9" ht="51.75" customHeight="1">
      <c r="A118" s="1" t="s">
        <v>243</v>
      </c>
      <c r="B118" s="8" t="s">
        <v>268</v>
      </c>
      <c r="C118" s="59">
        <v>210</v>
      </c>
      <c r="D118" s="54" t="s">
        <v>3</v>
      </c>
      <c r="E118" s="53" t="s">
        <v>119</v>
      </c>
      <c r="F118" s="54"/>
      <c r="G118" s="65">
        <f>G119</f>
        <v>2408</v>
      </c>
      <c r="H118" s="65">
        <f t="shared" ref="G118:I119" si="20">H119</f>
        <v>2108</v>
      </c>
      <c r="I118" s="65">
        <f t="shared" si="20"/>
        <v>2108</v>
      </c>
    </row>
    <row r="119" spans="1:9" ht="17.25" customHeight="1">
      <c r="A119" s="1" t="s">
        <v>19</v>
      </c>
      <c r="B119" s="6" t="s">
        <v>23</v>
      </c>
      <c r="C119" s="59">
        <v>210</v>
      </c>
      <c r="D119" s="54" t="s">
        <v>3</v>
      </c>
      <c r="E119" s="53" t="s">
        <v>119</v>
      </c>
      <c r="F119" s="53" t="s">
        <v>7</v>
      </c>
      <c r="G119" s="65">
        <f t="shared" si="20"/>
        <v>2408</v>
      </c>
      <c r="H119" s="65">
        <f t="shared" si="20"/>
        <v>2108</v>
      </c>
      <c r="I119" s="65">
        <f t="shared" si="20"/>
        <v>2108</v>
      </c>
    </row>
    <row r="120" spans="1:9" ht="17.25" customHeight="1">
      <c r="A120" s="1" t="s">
        <v>148</v>
      </c>
      <c r="B120" s="8" t="s">
        <v>24</v>
      </c>
      <c r="C120" s="59">
        <v>210</v>
      </c>
      <c r="D120" s="54" t="s">
        <v>3</v>
      </c>
      <c r="E120" s="53" t="s">
        <v>119</v>
      </c>
      <c r="F120" s="53" t="s">
        <v>4</v>
      </c>
      <c r="G120" s="65">
        <v>2408</v>
      </c>
      <c r="H120" s="65">
        <v>2108</v>
      </c>
      <c r="I120" s="65">
        <v>2108</v>
      </c>
    </row>
    <row r="121" spans="1:9" ht="46.5" customHeight="1">
      <c r="A121" s="1" t="s">
        <v>149</v>
      </c>
      <c r="B121" s="44" t="s">
        <v>343</v>
      </c>
      <c r="C121" s="59">
        <v>210</v>
      </c>
      <c r="D121" s="54" t="s">
        <v>3</v>
      </c>
      <c r="E121" s="53" t="s">
        <v>344</v>
      </c>
      <c r="F121" s="53"/>
      <c r="G121" s="65">
        <f t="shared" ref="G121:I122" si="21">G122</f>
        <v>4458.4120000000003</v>
      </c>
      <c r="H121" s="65">
        <f t="shared" si="21"/>
        <v>0</v>
      </c>
      <c r="I121" s="65">
        <f t="shared" si="21"/>
        <v>0</v>
      </c>
    </row>
    <row r="122" spans="1:9" ht="17.25" customHeight="1">
      <c r="A122" s="1" t="s">
        <v>150</v>
      </c>
      <c r="B122" s="41" t="s">
        <v>23</v>
      </c>
      <c r="C122" s="59">
        <v>210</v>
      </c>
      <c r="D122" s="54" t="s">
        <v>3</v>
      </c>
      <c r="E122" s="53" t="s">
        <v>344</v>
      </c>
      <c r="F122" s="53" t="s">
        <v>7</v>
      </c>
      <c r="G122" s="65">
        <f t="shared" si="21"/>
        <v>4458.4120000000003</v>
      </c>
      <c r="H122" s="65">
        <f t="shared" si="21"/>
        <v>0</v>
      </c>
      <c r="I122" s="65">
        <f t="shared" si="21"/>
        <v>0</v>
      </c>
    </row>
    <row r="123" spans="1:9" ht="37.5" customHeight="1">
      <c r="A123" s="1" t="s">
        <v>151</v>
      </c>
      <c r="B123" s="44" t="s">
        <v>24</v>
      </c>
      <c r="C123" s="59">
        <v>210</v>
      </c>
      <c r="D123" s="54" t="s">
        <v>3</v>
      </c>
      <c r="E123" s="53" t="s">
        <v>344</v>
      </c>
      <c r="F123" s="53" t="s">
        <v>4</v>
      </c>
      <c r="G123" s="65">
        <f>7945.6-3487.188</f>
        <v>4458.4120000000003</v>
      </c>
      <c r="H123" s="65">
        <v>0</v>
      </c>
      <c r="I123" s="65">
        <v>0</v>
      </c>
    </row>
    <row r="124" spans="1:9" ht="31.5">
      <c r="A124" s="1" t="s">
        <v>152</v>
      </c>
      <c r="B124" s="23" t="s">
        <v>271</v>
      </c>
      <c r="C124" s="59">
        <v>210</v>
      </c>
      <c r="D124" s="54" t="s">
        <v>3</v>
      </c>
      <c r="E124" s="24" t="s">
        <v>374</v>
      </c>
      <c r="F124" s="53"/>
      <c r="G124" s="65">
        <f>G128+G125</f>
        <v>3152.2710000000002</v>
      </c>
      <c r="H124" s="65">
        <f>H128</f>
        <v>0</v>
      </c>
      <c r="I124" s="65">
        <f>I128</f>
        <v>0</v>
      </c>
    </row>
    <row r="125" spans="1:9" ht="45">
      <c r="A125" s="1" t="s">
        <v>153</v>
      </c>
      <c r="B125" s="80" t="s">
        <v>375</v>
      </c>
      <c r="C125" s="59">
        <v>210</v>
      </c>
      <c r="D125" s="54" t="s">
        <v>3</v>
      </c>
      <c r="E125" s="24" t="s">
        <v>373</v>
      </c>
      <c r="F125" s="53"/>
      <c r="G125" s="65">
        <f>G126</f>
        <v>3062.2710000000002</v>
      </c>
      <c r="H125" s="65">
        <v>0</v>
      </c>
      <c r="I125" s="65">
        <v>0</v>
      </c>
    </row>
    <row r="126" spans="1:9">
      <c r="A126" s="1" t="s">
        <v>244</v>
      </c>
      <c r="B126" s="41" t="s">
        <v>23</v>
      </c>
      <c r="C126" s="59">
        <v>210</v>
      </c>
      <c r="D126" s="54" t="s">
        <v>3</v>
      </c>
      <c r="E126" s="24" t="s">
        <v>373</v>
      </c>
      <c r="F126" s="53" t="s">
        <v>6</v>
      </c>
      <c r="G126" s="65">
        <f>G127</f>
        <v>3062.2710000000002</v>
      </c>
      <c r="H126" s="65">
        <v>0</v>
      </c>
      <c r="I126" s="65">
        <v>0</v>
      </c>
    </row>
    <row r="127" spans="1:9" ht="30">
      <c r="A127" s="1" t="s">
        <v>245</v>
      </c>
      <c r="B127" s="44" t="s">
        <v>24</v>
      </c>
      <c r="C127" s="59">
        <v>210</v>
      </c>
      <c r="D127" s="54" t="s">
        <v>3</v>
      </c>
      <c r="E127" s="24" t="s">
        <v>373</v>
      </c>
      <c r="F127" s="53" t="s">
        <v>57</v>
      </c>
      <c r="G127" s="65">
        <v>3062.2710000000002</v>
      </c>
      <c r="H127" s="65">
        <v>0</v>
      </c>
      <c r="I127" s="65">
        <v>0</v>
      </c>
    </row>
    <row r="128" spans="1:9" ht="60">
      <c r="A128" s="1" t="s">
        <v>246</v>
      </c>
      <c r="B128" s="35" t="s">
        <v>300</v>
      </c>
      <c r="C128" s="60">
        <v>210</v>
      </c>
      <c r="D128" s="56" t="s">
        <v>251</v>
      </c>
      <c r="E128" s="24" t="s">
        <v>301</v>
      </c>
      <c r="F128" s="67"/>
      <c r="G128" s="68">
        <f t="shared" ref="G128:I129" si="22">G129</f>
        <v>90</v>
      </c>
      <c r="H128" s="68">
        <f t="shared" si="22"/>
        <v>0</v>
      </c>
      <c r="I128" s="68">
        <f t="shared" si="22"/>
        <v>0</v>
      </c>
    </row>
    <row r="129" spans="1:9" ht="18.75" customHeight="1">
      <c r="A129" s="1" t="s">
        <v>118</v>
      </c>
      <c r="B129" s="6" t="s">
        <v>23</v>
      </c>
      <c r="C129" s="60">
        <v>210</v>
      </c>
      <c r="D129" s="56" t="s">
        <v>251</v>
      </c>
      <c r="E129" s="24" t="s">
        <v>301</v>
      </c>
      <c r="F129" s="67" t="s">
        <v>7</v>
      </c>
      <c r="G129" s="68">
        <f t="shared" si="22"/>
        <v>90</v>
      </c>
      <c r="H129" s="68">
        <f t="shared" si="22"/>
        <v>0</v>
      </c>
      <c r="I129" s="68">
        <f t="shared" si="22"/>
        <v>0</v>
      </c>
    </row>
    <row r="130" spans="1:9" ht="36" customHeight="1">
      <c r="A130" s="1" t="s">
        <v>154</v>
      </c>
      <c r="B130" s="8" t="s">
        <v>24</v>
      </c>
      <c r="C130" s="60">
        <v>210</v>
      </c>
      <c r="D130" s="56" t="s">
        <v>251</v>
      </c>
      <c r="E130" s="24" t="s">
        <v>301</v>
      </c>
      <c r="F130" s="67" t="s">
        <v>4</v>
      </c>
      <c r="G130" s="68">
        <v>90</v>
      </c>
      <c r="H130" s="68">
        <v>0</v>
      </c>
      <c r="I130" s="68">
        <v>0</v>
      </c>
    </row>
    <row r="131" spans="1:9" ht="17.25" customHeight="1">
      <c r="A131" s="1" t="s">
        <v>155</v>
      </c>
      <c r="B131" s="8" t="s">
        <v>362</v>
      </c>
      <c r="C131" s="59">
        <v>210</v>
      </c>
      <c r="D131" s="53" t="s">
        <v>141</v>
      </c>
      <c r="E131" s="53"/>
      <c r="F131" s="54"/>
      <c r="G131" s="65">
        <f>G132</f>
        <v>18863.521000000001</v>
      </c>
      <c r="H131" s="65">
        <f>H132</f>
        <v>19723.799000000003</v>
      </c>
      <c r="I131" s="65">
        <f>I132</f>
        <v>19723.799000000003</v>
      </c>
    </row>
    <row r="132" spans="1:9" ht="36" customHeight="1">
      <c r="A132" s="1" t="s">
        <v>156</v>
      </c>
      <c r="B132" s="16" t="s">
        <v>272</v>
      </c>
      <c r="C132" s="59">
        <v>210</v>
      </c>
      <c r="D132" s="53" t="s">
        <v>141</v>
      </c>
      <c r="E132" s="37" t="s">
        <v>142</v>
      </c>
      <c r="F132" s="54"/>
      <c r="G132" s="65">
        <f>G133+G141++G138</f>
        <v>18863.521000000001</v>
      </c>
      <c r="H132" s="65">
        <f>H133+H141++H138</f>
        <v>19723.799000000003</v>
      </c>
      <c r="I132" s="65">
        <f>I133+I141++I138</f>
        <v>19723.799000000003</v>
      </c>
    </row>
    <row r="133" spans="1:9" ht="66" customHeight="1">
      <c r="A133" s="1" t="s">
        <v>157</v>
      </c>
      <c r="B133" s="9" t="s">
        <v>273</v>
      </c>
      <c r="C133" s="59">
        <v>210</v>
      </c>
      <c r="D133" s="53" t="s">
        <v>141</v>
      </c>
      <c r="E133" s="37" t="s">
        <v>109</v>
      </c>
      <c r="F133" s="53"/>
      <c r="G133" s="65">
        <f>G134+G136</f>
        <v>16552.821</v>
      </c>
      <c r="H133" s="65">
        <f>H134+H136</f>
        <v>16913.099000000002</v>
      </c>
      <c r="I133" s="65">
        <f>I134+I136</f>
        <v>16913.099000000002</v>
      </c>
    </row>
    <row r="134" spans="1:9" ht="69.75" customHeight="1">
      <c r="A134" s="1" t="s">
        <v>158</v>
      </c>
      <c r="B134" s="9" t="s">
        <v>21</v>
      </c>
      <c r="C134" s="59">
        <v>210</v>
      </c>
      <c r="D134" s="53" t="s">
        <v>141</v>
      </c>
      <c r="E134" s="37" t="s">
        <v>109</v>
      </c>
      <c r="F134" s="53" t="s">
        <v>19</v>
      </c>
      <c r="G134" s="65">
        <f>G135</f>
        <v>8282.8819999999996</v>
      </c>
      <c r="H134" s="65">
        <f>H135</f>
        <v>8643.16</v>
      </c>
      <c r="I134" s="65">
        <f>I135</f>
        <v>8643.16</v>
      </c>
    </row>
    <row r="135" spans="1:9" ht="20.25" customHeight="1">
      <c r="A135" s="1" t="s">
        <v>159</v>
      </c>
      <c r="B135" s="9" t="s">
        <v>62</v>
      </c>
      <c r="C135" s="59">
        <v>210</v>
      </c>
      <c r="D135" s="53" t="s">
        <v>141</v>
      </c>
      <c r="E135" s="37" t="s">
        <v>109</v>
      </c>
      <c r="F135" s="53" t="s">
        <v>118</v>
      </c>
      <c r="G135" s="65">
        <v>8282.8819999999996</v>
      </c>
      <c r="H135" s="65">
        <v>8643.16</v>
      </c>
      <c r="I135" s="65">
        <v>8643.16</v>
      </c>
    </row>
    <row r="136" spans="1:9" ht="33.75" customHeight="1">
      <c r="A136" s="1" t="s">
        <v>160</v>
      </c>
      <c r="B136" s="9" t="s">
        <v>120</v>
      </c>
      <c r="C136" s="59">
        <v>210</v>
      </c>
      <c r="D136" s="53" t="s">
        <v>189</v>
      </c>
      <c r="E136" s="37" t="s">
        <v>109</v>
      </c>
      <c r="F136" s="53" t="s">
        <v>7</v>
      </c>
      <c r="G136" s="65">
        <f>G137</f>
        <v>8269.9390000000003</v>
      </c>
      <c r="H136" s="65">
        <f>H137</f>
        <v>8269.9390000000003</v>
      </c>
      <c r="I136" s="65">
        <f>I137</f>
        <v>8269.9390000000003</v>
      </c>
    </row>
    <row r="137" spans="1:9" ht="33.75" customHeight="1">
      <c r="A137" s="1" t="s">
        <v>161</v>
      </c>
      <c r="B137" s="9" t="s">
        <v>24</v>
      </c>
      <c r="C137" s="59">
        <v>210</v>
      </c>
      <c r="D137" s="53" t="s">
        <v>141</v>
      </c>
      <c r="E137" s="37" t="s">
        <v>109</v>
      </c>
      <c r="F137" s="53" t="s">
        <v>4</v>
      </c>
      <c r="G137" s="65">
        <v>8269.9390000000003</v>
      </c>
      <c r="H137" s="65">
        <v>8269.9390000000003</v>
      </c>
      <c r="I137" s="65">
        <v>8269.9390000000003</v>
      </c>
    </row>
    <row r="138" spans="1:9" ht="84" customHeight="1">
      <c r="A138" s="1" t="s">
        <v>162</v>
      </c>
      <c r="B138" s="8" t="s">
        <v>222</v>
      </c>
      <c r="C138" s="59">
        <v>210</v>
      </c>
      <c r="D138" s="53" t="s">
        <v>141</v>
      </c>
      <c r="E138" s="37" t="s">
        <v>187</v>
      </c>
      <c r="F138" s="36"/>
      <c r="G138" s="65">
        <f>G139</f>
        <v>1000</v>
      </c>
      <c r="H138" s="65">
        <f t="shared" ref="G138:I139" si="23">H139</f>
        <v>1500</v>
      </c>
      <c r="I138" s="65">
        <f t="shared" si="23"/>
        <v>1500</v>
      </c>
    </row>
    <row r="139" spans="1:9" ht="37.5" customHeight="1">
      <c r="A139" s="1" t="s">
        <v>20</v>
      </c>
      <c r="B139" s="8" t="s">
        <v>120</v>
      </c>
      <c r="C139" s="59">
        <v>210</v>
      </c>
      <c r="D139" s="53" t="s">
        <v>141</v>
      </c>
      <c r="E139" s="37" t="s">
        <v>187</v>
      </c>
      <c r="F139" s="36" t="s">
        <v>7</v>
      </c>
      <c r="G139" s="65">
        <f t="shared" si="23"/>
        <v>1000</v>
      </c>
      <c r="H139" s="65">
        <f t="shared" si="23"/>
        <v>1500</v>
      </c>
      <c r="I139" s="65">
        <f t="shared" si="23"/>
        <v>1500</v>
      </c>
    </row>
    <row r="140" spans="1:9" ht="37.5" customHeight="1">
      <c r="A140" s="1" t="s">
        <v>163</v>
      </c>
      <c r="B140" s="8" t="s">
        <v>24</v>
      </c>
      <c r="C140" s="59">
        <v>210</v>
      </c>
      <c r="D140" s="53" t="s">
        <v>141</v>
      </c>
      <c r="E140" s="37" t="s">
        <v>187</v>
      </c>
      <c r="F140" s="36" t="s">
        <v>4</v>
      </c>
      <c r="G140" s="65">
        <v>1000</v>
      </c>
      <c r="H140" s="65">
        <v>1500</v>
      </c>
      <c r="I140" s="65">
        <v>1500</v>
      </c>
    </row>
    <row r="141" spans="1:9" ht="50.25" customHeight="1">
      <c r="A141" s="1" t="s">
        <v>164</v>
      </c>
      <c r="B141" s="8" t="s">
        <v>274</v>
      </c>
      <c r="C141" s="59">
        <v>210</v>
      </c>
      <c r="D141" s="53" t="s">
        <v>141</v>
      </c>
      <c r="E141" s="37" t="s">
        <v>223</v>
      </c>
      <c r="F141" s="36"/>
      <c r="G141" s="65">
        <f t="shared" ref="G141:I142" si="24">G142</f>
        <v>1310.7</v>
      </c>
      <c r="H141" s="65">
        <f t="shared" si="24"/>
        <v>1310.7</v>
      </c>
      <c r="I141" s="65">
        <f t="shared" si="24"/>
        <v>1310.7</v>
      </c>
    </row>
    <row r="142" spans="1:9" ht="36.75" customHeight="1">
      <c r="A142" s="1" t="s">
        <v>165</v>
      </c>
      <c r="B142" s="6" t="s">
        <v>120</v>
      </c>
      <c r="C142" s="59">
        <v>210</v>
      </c>
      <c r="D142" s="53" t="s">
        <v>141</v>
      </c>
      <c r="E142" s="37" t="s">
        <v>223</v>
      </c>
      <c r="F142" s="36" t="s">
        <v>7</v>
      </c>
      <c r="G142" s="65">
        <f t="shared" si="24"/>
        <v>1310.7</v>
      </c>
      <c r="H142" s="65">
        <f t="shared" si="24"/>
        <v>1310.7</v>
      </c>
      <c r="I142" s="65">
        <f t="shared" si="24"/>
        <v>1310.7</v>
      </c>
    </row>
    <row r="143" spans="1:9" ht="33" customHeight="1">
      <c r="A143" s="1" t="s">
        <v>166</v>
      </c>
      <c r="B143" s="8" t="s">
        <v>24</v>
      </c>
      <c r="C143" s="59">
        <v>210</v>
      </c>
      <c r="D143" s="53" t="s">
        <v>141</v>
      </c>
      <c r="E143" s="37" t="s">
        <v>223</v>
      </c>
      <c r="F143" s="36" t="s">
        <v>4</v>
      </c>
      <c r="G143" s="65">
        <v>1310.7</v>
      </c>
      <c r="H143" s="65">
        <v>1310.7</v>
      </c>
      <c r="I143" s="65">
        <v>1310.7</v>
      </c>
    </row>
    <row r="144" spans="1:9" ht="15.75" customHeight="1">
      <c r="A144" s="1" t="s">
        <v>168</v>
      </c>
      <c r="B144" s="8" t="s">
        <v>48</v>
      </c>
      <c r="C144" s="59">
        <v>210</v>
      </c>
      <c r="D144" s="53" t="s">
        <v>146</v>
      </c>
      <c r="E144" s="37"/>
      <c r="F144" s="36"/>
      <c r="G144" s="65">
        <f>G145</f>
        <v>29327.836000000003</v>
      </c>
      <c r="H144" s="65">
        <f>H145</f>
        <v>22010.6</v>
      </c>
      <c r="I144" s="65">
        <f>I145</f>
        <v>22010.6</v>
      </c>
    </row>
    <row r="145" spans="1:9" ht="36.75" customHeight="1">
      <c r="A145" s="1" t="s">
        <v>170</v>
      </c>
      <c r="B145" s="8" t="s">
        <v>275</v>
      </c>
      <c r="C145" s="59">
        <v>210</v>
      </c>
      <c r="D145" s="53" t="s">
        <v>146</v>
      </c>
      <c r="E145" s="37" t="s">
        <v>145</v>
      </c>
      <c r="F145" s="53"/>
      <c r="G145" s="65">
        <f>G146+G149+G152+G155+G158</f>
        <v>29327.836000000003</v>
      </c>
      <c r="H145" s="65">
        <f>H146+H149+H152</f>
        <v>22010.6</v>
      </c>
      <c r="I145" s="65">
        <f>I146+I149+I152</f>
        <v>22010.6</v>
      </c>
    </row>
    <row r="146" spans="1:9" ht="47.25">
      <c r="A146" s="1" t="s">
        <v>171</v>
      </c>
      <c r="B146" s="8" t="s">
        <v>276</v>
      </c>
      <c r="C146" s="59">
        <v>210</v>
      </c>
      <c r="D146" s="53" t="s">
        <v>146</v>
      </c>
      <c r="E146" s="37" t="s">
        <v>110</v>
      </c>
      <c r="F146" s="53"/>
      <c r="G146" s="65">
        <f t="shared" ref="G146:I147" si="25">G147</f>
        <v>16631.238000000001</v>
      </c>
      <c r="H146" s="65">
        <f t="shared" si="25"/>
        <v>11539.2</v>
      </c>
      <c r="I146" s="65">
        <f t="shared" si="25"/>
        <v>11539.2</v>
      </c>
    </row>
    <row r="147" spans="1:9" ht="31.5">
      <c r="A147" s="1" t="s">
        <v>172</v>
      </c>
      <c r="B147" s="6" t="s">
        <v>120</v>
      </c>
      <c r="C147" s="59">
        <v>210</v>
      </c>
      <c r="D147" s="53" t="s">
        <v>146</v>
      </c>
      <c r="E147" s="37" t="s">
        <v>110</v>
      </c>
      <c r="F147" s="37">
        <v>200</v>
      </c>
      <c r="G147" s="65">
        <f>G148</f>
        <v>16631.238000000001</v>
      </c>
      <c r="H147" s="65">
        <v>11539.2</v>
      </c>
      <c r="I147" s="65">
        <f t="shared" si="25"/>
        <v>11539.2</v>
      </c>
    </row>
    <row r="148" spans="1:9" ht="31.5">
      <c r="A148" s="1" t="s">
        <v>173</v>
      </c>
      <c r="B148" s="8" t="s">
        <v>24</v>
      </c>
      <c r="C148" s="59">
        <v>210</v>
      </c>
      <c r="D148" s="53" t="s">
        <v>146</v>
      </c>
      <c r="E148" s="37" t="s">
        <v>110</v>
      </c>
      <c r="F148" s="37">
        <v>240</v>
      </c>
      <c r="G148" s="65">
        <v>16631.238000000001</v>
      </c>
      <c r="H148" s="65">
        <v>11539.2</v>
      </c>
      <c r="I148" s="65">
        <v>11539.2</v>
      </c>
    </row>
    <row r="149" spans="1:9" ht="47.25">
      <c r="A149" s="1" t="s">
        <v>174</v>
      </c>
      <c r="B149" s="8" t="s">
        <v>277</v>
      </c>
      <c r="C149" s="59">
        <v>210</v>
      </c>
      <c r="D149" s="53" t="s">
        <v>146</v>
      </c>
      <c r="E149" s="37" t="s">
        <v>111</v>
      </c>
      <c r="F149" s="53"/>
      <c r="G149" s="65">
        <f t="shared" ref="G149:I150" si="26">G150</f>
        <v>3100</v>
      </c>
      <c r="H149" s="65">
        <f t="shared" si="26"/>
        <v>2896.4</v>
      </c>
      <c r="I149" s="65">
        <f t="shared" si="26"/>
        <v>2896.4</v>
      </c>
    </row>
    <row r="150" spans="1:9" ht="31.5">
      <c r="A150" s="1" t="s">
        <v>175</v>
      </c>
      <c r="B150" s="6" t="s">
        <v>120</v>
      </c>
      <c r="C150" s="59">
        <v>210</v>
      </c>
      <c r="D150" s="53" t="s">
        <v>146</v>
      </c>
      <c r="E150" s="37" t="s">
        <v>111</v>
      </c>
      <c r="F150" s="37">
        <v>200</v>
      </c>
      <c r="G150" s="65">
        <f t="shared" si="26"/>
        <v>3100</v>
      </c>
      <c r="H150" s="65">
        <f t="shared" si="26"/>
        <v>2896.4</v>
      </c>
      <c r="I150" s="65">
        <f t="shared" si="26"/>
        <v>2896.4</v>
      </c>
    </row>
    <row r="151" spans="1:9" ht="31.5">
      <c r="A151" s="1" t="s">
        <v>176</v>
      </c>
      <c r="B151" s="8" t="s">
        <v>24</v>
      </c>
      <c r="C151" s="59">
        <v>210</v>
      </c>
      <c r="D151" s="53" t="s">
        <v>146</v>
      </c>
      <c r="E151" s="37" t="s">
        <v>111</v>
      </c>
      <c r="F151" s="37">
        <v>240</v>
      </c>
      <c r="G151" s="65">
        <f>1890+1140+70</f>
        <v>3100</v>
      </c>
      <c r="H151" s="65">
        <v>2896.4</v>
      </c>
      <c r="I151" s="65">
        <v>2896.4</v>
      </c>
    </row>
    <row r="152" spans="1:9" ht="47.25">
      <c r="A152" s="1" t="s">
        <v>190</v>
      </c>
      <c r="B152" s="8" t="s">
        <v>278</v>
      </c>
      <c r="C152" s="59">
        <v>210</v>
      </c>
      <c r="D152" s="53" t="s">
        <v>146</v>
      </c>
      <c r="E152" s="37" t="s">
        <v>112</v>
      </c>
      <c r="F152" s="53"/>
      <c r="G152" s="65">
        <f t="shared" ref="G152:I153" si="27">G153</f>
        <v>5450.4880000000003</v>
      </c>
      <c r="H152" s="65">
        <f t="shared" si="27"/>
        <v>7575</v>
      </c>
      <c r="I152" s="65">
        <f t="shared" si="27"/>
        <v>7575</v>
      </c>
    </row>
    <row r="153" spans="1:9" ht="31.5">
      <c r="A153" s="1" t="s">
        <v>191</v>
      </c>
      <c r="B153" s="6" t="s">
        <v>120</v>
      </c>
      <c r="C153" s="59">
        <v>210</v>
      </c>
      <c r="D153" s="53" t="s">
        <v>146</v>
      </c>
      <c r="E153" s="37" t="s">
        <v>112</v>
      </c>
      <c r="F153" s="37">
        <v>200</v>
      </c>
      <c r="G153" s="69">
        <f t="shared" si="27"/>
        <v>5450.4880000000003</v>
      </c>
      <c r="H153" s="69">
        <f t="shared" si="27"/>
        <v>7575</v>
      </c>
      <c r="I153" s="69">
        <f t="shared" si="27"/>
        <v>7575</v>
      </c>
    </row>
    <row r="154" spans="1:9" ht="31.5">
      <c r="A154" s="1" t="s">
        <v>192</v>
      </c>
      <c r="B154" s="8" t="s">
        <v>24</v>
      </c>
      <c r="C154" s="59">
        <v>210</v>
      </c>
      <c r="D154" s="53" t="s">
        <v>146</v>
      </c>
      <c r="E154" s="37" t="s">
        <v>112</v>
      </c>
      <c r="F154" s="37">
        <v>240</v>
      </c>
      <c r="G154" s="69">
        <v>5450.4880000000003</v>
      </c>
      <c r="H154" s="69">
        <v>7575</v>
      </c>
      <c r="I154" s="69">
        <v>7575</v>
      </c>
    </row>
    <row r="155" spans="1:9" ht="47.25">
      <c r="A155" s="1" t="s">
        <v>193</v>
      </c>
      <c r="B155" s="8" t="s">
        <v>314</v>
      </c>
      <c r="C155" s="28">
        <v>210</v>
      </c>
      <c r="D155" s="29" t="s">
        <v>146</v>
      </c>
      <c r="E155" s="24" t="s">
        <v>315</v>
      </c>
      <c r="F155" s="24"/>
      <c r="G155" s="38">
        <f>G156</f>
        <v>3136</v>
      </c>
      <c r="H155" s="70">
        <v>0</v>
      </c>
      <c r="I155" s="71">
        <v>0</v>
      </c>
    </row>
    <row r="156" spans="1:9">
      <c r="A156" s="1" t="s">
        <v>194</v>
      </c>
      <c r="B156" s="41" t="s">
        <v>23</v>
      </c>
      <c r="C156" s="28">
        <v>210</v>
      </c>
      <c r="D156" s="29" t="s">
        <v>146</v>
      </c>
      <c r="E156" s="24" t="s">
        <v>315</v>
      </c>
      <c r="F156" s="24">
        <v>200</v>
      </c>
      <c r="G156" s="38">
        <f>G157</f>
        <v>3136</v>
      </c>
      <c r="H156" s="69">
        <v>0</v>
      </c>
      <c r="I156" s="72">
        <v>0</v>
      </c>
    </row>
    <row r="157" spans="1:9" ht="30">
      <c r="A157" s="1" t="s">
        <v>195</v>
      </c>
      <c r="B157" s="41" t="s">
        <v>24</v>
      </c>
      <c r="C157" s="28">
        <v>210</v>
      </c>
      <c r="D157" s="29" t="s">
        <v>146</v>
      </c>
      <c r="E157" s="24" t="s">
        <v>315</v>
      </c>
      <c r="F157" s="24">
        <v>240</v>
      </c>
      <c r="G157" s="38">
        <f>158+228+95+2655</f>
        <v>3136</v>
      </c>
      <c r="H157" s="69">
        <v>0</v>
      </c>
      <c r="I157" s="72">
        <v>0</v>
      </c>
    </row>
    <row r="158" spans="1:9" ht="60">
      <c r="A158" s="1" t="s">
        <v>196</v>
      </c>
      <c r="B158" s="44" t="s">
        <v>345</v>
      </c>
      <c r="C158" s="28">
        <v>210</v>
      </c>
      <c r="D158" s="29" t="s">
        <v>146</v>
      </c>
      <c r="E158" s="24" t="s">
        <v>346</v>
      </c>
      <c r="F158" s="24"/>
      <c r="G158" s="38">
        <f>G159</f>
        <v>1010.11</v>
      </c>
      <c r="H158" s="69">
        <v>0</v>
      </c>
      <c r="I158" s="69">
        <v>0</v>
      </c>
    </row>
    <row r="159" spans="1:9">
      <c r="A159" s="1" t="s">
        <v>177</v>
      </c>
      <c r="B159" s="41" t="s">
        <v>23</v>
      </c>
      <c r="C159" s="28">
        <v>210</v>
      </c>
      <c r="D159" s="29" t="s">
        <v>146</v>
      </c>
      <c r="E159" s="24" t="s">
        <v>346</v>
      </c>
      <c r="F159" s="24">
        <v>200</v>
      </c>
      <c r="G159" s="38">
        <f>G160</f>
        <v>1010.11</v>
      </c>
      <c r="H159" s="69">
        <v>0</v>
      </c>
      <c r="I159" s="69">
        <v>0</v>
      </c>
    </row>
    <row r="160" spans="1:9" ht="30">
      <c r="A160" s="1" t="s">
        <v>178</v>
      </c>
      <c r="B160" s="44" t="s">
        <v>24</v>
      </c>
      <c r="C160" s="28">
        <v>210</v>
      </c>
      <c r="D160" s="29" t="s">
        <v>146</v>
      </c>
      <c r="E160" s="24" t="s">
        <v>346</v>
      </c>
      <c r="F160" s="24">
        <v>240</v>
      </c>
      <c r="G160" s="38">
        <v>1010.11</v>
      </c>
      <c r="H160" s="69">
        <v>0</v>
      </c>
      <c r="I160" s="69">
        <v>0</v>
      </c>
    </row>
    <row r="161" spans="1:9">
      <c r="A161" s="1" t="s">
        <v>179</v>
      </c>
      <c r="B161" s="17" t="s">
        <v>61</v>
      </c>
      <c r="C161" s="59">
        <v>210</v>
      </c>
      <c r="D161" s="57" t="s">
        <v>147</v>
      </c>
      <c r="E161" s="57"/>
      <c r="F161" s="57"/>
      <c r="G161" s="69">
        <f t="shared" ref="G161:I162" si="28">G162</f>
        <v>27252.727000000003</v>
      </c>
      <c r="H161" s="69">
        <f t="shared" si="28"/>
        <v>32023.755000000001</v>
      </c>
      <c r="I161" s="69">
        <f t="shared" si="28"/>
        <v>25334.626</v>
      </c>
    </row>
    <row r="162" spans="1:9" ht="31.5">
      <c r="A162" s="1" t="s">
        <v>308</v>
      </c>
      <c r="B162" s="10" t="s">
        <v>207</v>
      </c>
      <c r="C162" s="59">
        <v>210</v>
      </c>
      <c r="D162" s="57" t="s">
        <v>147</v>
      </c>
      <c r="E162" s="54" t="s">
        <v>106</v>
      </c>
      <c r="F162" s="57"/>
      <c r="G162" s="69">
        <f t="shared" si="28"/>
        <v>27252.727000000003</v>
      </c>
      <c r="H162" s="69">
        <f t="shared" si="28"/>
        <v>32023.755000000001</v>
      </c>
      <c r="I162" s="69">
        <f t="shared" si="28"/>
        <v>25334.626</v>
      </c>
    </row>
    <row r="163" spans="1:9" ht="31.5">
      <c r="A163" s="1" t="s">
        <v>309</v>
      </c>
      <c r="B163" s="10" t="s">
        <v>218</v>
      </c>
      <c r="C163" s="59">
        <v>210</v>
      </c>
      <c r="D163" s="57" t="s">
        <v>147</v>
      </c>
      <c r="E163" s="53" t="s">
        <v>208</v>
      </c>
      <c r="F163" s="57"/>
      <c r="G163" s="69">
        <f>G164+G173+G178</f>
        <v>27252.727000000003</v>
      </c>
      <c r="H163" s="69">
        <f>H164+H173+H178</f>
        <v>32023.755000000001</v>
      </c>
      <c r="I163" s="69">
        <f>I164+I173+I178</f>
        <v>25334.626</v>
      </c>
    </row>
    <row r="164" spans="1:9" ht="52.5" customHeight="1">
      <c r="A164" s="1" t="s">
        <v>310</v>
      </c>
      <c r="B164" s="17" t="s">
        <v>225</v>
      </c>
      <c r="C164" s="59">
        <v>210</v>
      </c>
      <c r="D164" s="57" t="s">
        <v>147</v>
      </c>
      <c r="E164" s="36" t="s">
        <v>213</v>
      </c>
      <c r="F164" s="57"/>
      <c r="G164" s="69">
        <f>G165+G167+G169</f>
        <v>23928.867000000002</v>
      </c>
      <c r="H164" s="69">
        <f>H165+H168+H169</f>
        <v>27195.679000000004</v>
      </c>
      <c r="I164" s="69">
        <f>I165+I168+I169</f>
        <v>20506.550000000003</v>
      </c>
    </row>
    <row r="165" spans="1:9" ht="48" customHeight="1">
      <c r="A165" s="1" t="s">
        <v>311</v>
      </c>
      <c r="B165" s="6" t="s">
        <v>21</v>
      </c>
      <c r="C165" s="59">
        <v>210</v>
      </c>
      <c r="D165" s="57" t="s">
        <v>147</v>
      </c>
      <c r="E165" s="36" t="s">
        <v>213</v>
      </c>
      <c r="F165" s="37">
        <v>100</v>
      </c>
      <c r="G165" s="69">
        <f>G166</f>
        <v>20828.400000000001</v>
      </c>
      <c r="H165" s="69">
        <f>H166</f>
        <v>18419.971000000001</v>
      </c>
      <c r="I165" s="69">
        <f>I166</f>
        <v>18419.971000000001</v>
      </c>
    </row>
    <row r="166" spans="1:9">
      <c r="A166" s="1" t="s">
        <v>316</v>
      </c>
      <c r="B166" s="6" t="s">
        <v>62</v>
      </c>
      <c r="C166" s="59">
        <v>210</v>
      </c>
      <c r="D166" s="57" t="s">
        <v>147</v>
      </c>
      <c r="E166" s="36" t="s">
        <v>213</v>
      </c>
      <c r="F166" s="37">
        <v>110</v>
      </c>
      <c r="G166" s="69">
        <v>20828.400000000001</v>
      </c>
      <c r="H166" s="69">
        <v>18419.971000000001</v>
      </c>
      <c r="I166" s="69">
        <v>18419.971000000001</v>
      </c>
    </row>
    <row r="167" spans="1:9" ht="31.5">
      <c r="A167" s="1" t="s">
        <v>317</v>
      </c>
      <c r="B167" s="6" t="s">
        <v>120</v>
      </c>
      <c r="C167" s="59">
        <v>210</v>
      </c>
      <c r="D167" s="57" t="s">
        <v>147</v>
      </c>
      <c r="E167" s="36" t="s">
        <v>213</v>
      </c>
      <c r="F167" s="37">
        <v>200</v>
      </c>
      <c r="G167" s="69">
        <f>G168</f>
        <v>1708.8779999999999</v>
      </c>
      <c r="H167" s="69">
        <f>H168</f>
        <v>1727.508</v>
      </c>
      <c r="I167" s="69">
        <f>I168</f>
        <v>1727.508</v>
      </c>
    </row>
    <row r="168" spans="1:9" ht="31.5">
      <c r="A168" s="1" t="s">
        <v>318</v>
      </c>
      <c r="B168" s="8" t="s">
        <v>24</v>
      </c>
      <c r="C168" s="59">
        <v>210</v>
      </c>
      <c r="D168" s="57" t="s">
        <v>147</v>
      </c>
      <c r="E168" s="36" t="s">
        <v>213</v>
      </c>
      <c r="F168" s="37">
        <v>240</v>
      </c>
      <c r="G168" s="69">
        <v>1708.8779999999999</v>
      </c>
      <c r="H168" s="69">
        <v>1727.508</v>
      </c>
      <c r="I168" s="69">
        <v>1727.508</v>
      </c>
    </row>
    <row r="169" spans="1:9">
      <c r="A169" s="1" t="s">
        <v>319</v>
      </c>
      <c r="B169" s="8" t="s">
        <v>40</v>
      </c>
      <c r="C169" s="59">
        <v>210</v>
      </c>
      <c r="D169" s="57" t="s">
        <v>147</v>
      </c>
      <c r="E169" s="36" t="s">
        <v>213</v>
      </c>
      <c r="F169" s="37">
        <v>800</v>
      </c>
      <c r="G169" s="69">
        <f>G171+G172</f>
        <v>1391.5889999999999</v>
      </c>
      <c r="H169" s="69">
        <f>H171+H172</f>
        <v>7048.2</v>
      </c>
      <c r="I169" s="69">
        <f>I171+I172</f>
        <v>359.07100000000003</v>
      </c>
    </row>
    <row r="170" spans="1:9" hidden="1">
      <c r="A170" s="1" t="s">
        <v>320</v>
      </c>
      <c r="B170" s="8" t="s">
        <v>63</v>
      </c>
      <c r="C170" s="59">
        <v>210</v>
      </c>
      <c r="D170" s="57" t="s">
        <v>147</v>
      </c>
      <c r="E170" s="36" t="s">
        <v>213</v>
      </c>
      <c r="F170" s="57" t="s">
        <v>64</v>
      </c>
      <c r="G170" s="69">
        <v>0</v>
      </c>
      <c r="H170" s="69">
        <v>0</v>
      </c>
      <c r="I170" s="69">
        <v>0</v>
      </c>
    </row>
    <row r="171" spans="1:9" ht="75">
      <c r="A171" s="1" t="s">
        <v>321</v>
      </c>
      <c r="B171" s="27" t="s">
        <v>286</v>
      </c>
      <c r="C171" s="59">
        <v>210</v>
      </c>
      <c r="D171" s="57" t="s">
        <v>285</v>
      </c>
      <c r="E171" s="36" t="s">
        <v>213</v>
      </c>
      <c r="F171" s="57" t="s">
        <v>64</v>
      </c>
      <c r="G171" s="69">
        <f>18.63+12.133+1116.1</f>
        <v>1146.8629999999998</v>
      </c>
      <c r="H171" s="69">
        <v>7018.2</v>
      </c>
      <c r="I171" s="69">
        <v>329.07100000000003</v>
      </c>
    </row>
    <row r="172" spans="1:9">
      <c r="A172" s="1" t="s">
        <v>322</v>
      </c>
      <c r="B172" s="8" t="s">
        <v>56</v>
      </c>
      <c r="C172" s="59">
        <v>210</v>
      </c>
      <c r="D172" s="57" t="s">
        <v>147</v>
      </c>
      <c r="E172" s="36" t="s">
        <v>213</v>
      </c>
      <c r="F172" s="37">
        <v>850</v>
      </c>
      <c r="G172" s="69">
        <v>244.726</v>
      </c>
      <c r="H172" s="69">
        <v>30</v>
      </c>
      <c r="I172" s="69">
        <v>30</v>
      </c>
    </row>
    <row r="173" spans="1:9" ht="47.25">
      <c r="A173" s="1" t="s">
        <v>323</v>
      </c>
      <c r="B173" s="17" t="s">
        <v>247</v>
      </c>
      <c r="C173" s="59">
        <v>210</v>
      </c>
      <c r="D173" s="57" t="s">
        <v>147</v>
      </c>
      <c r="E173" s="36" t="s">
        <v>214</v>
      </c>
      <c r="F173" s="37"/>
      <c r="G173" s="69">
        <f>G174+G176</f>
        <v>2411.9</v>
      </c>
      <c r="H173" s="69">
        <f>H174+H176</f>
        <v>4152.4560000000001</v>
      </c>
      <c r="I173" s="69">
        <f>I174+I176</f>
        <v>4152.4560000000001</v>
      </c>
    </row>
    <row r="174" spans="1:9" ht="51" customHeight="1">
      <c r="A174" s="1" t="s">
        <v>324</v>
      </c>
      <c r="B174" s="6" t="s">
        <v>21</v>
      </c>
      <c r="C174" s="59">
        <v>210</v>
      </c>
      <c r="D174" s="57" t="s">
        <v>147</v>
      </c>
      <c r="E174" s="36" t="s">
        <v>214</v>
      </c>
      <c r="F174" s="37">
        <v>100</v>
      </c>
      <c r="G174" s="69">
        <f>G175</f>
        <v>911.9</v>
      </c>
      <c r="H174" s="69">
        <f>H175</f>
        <v>4152.4560000000001</v>
      </c>
      <c r="I174" s="69">
        <f>H174</f>
        <v>4152.4560000000001</v>
      </c>
    </row>
    <row r="175" spans="1:9">
      <c r="A175" s="1" t="s">
        <v>325</v>
      </c>
      <c r="B175" s="6" t="s">
        <v>62</v>
      </c>
      <c r="C175" s="59">
        <v>210</v>
      </c>
      <c r="D175" s="57" t="s">
        <v>147</v>
      </c>
      <c r="E175" s="36" t="s">
        <v>214</v>
      </c>
      <c r="F175" s="37">
        <v>110</v>
      </c>
      <c r="G175" s="69">
        <v>911.9</v>
      </c>
      <c r="H175" s="69">
        <v>4152.4560000000001</v>
      </c>
      <c r="I175" s="69">
        <v>4152.4560000000001</v>
      </c>
    </row>
    <row r="176" spans="1:9" ht="31.5">
      <c r="A176" s="1" t="s">
        <v>326</v>
      </c>
      <c r="B176" s="6" t="s">
        <v>120</v>
      </c>
      <c r="C176" s="59">
        <v>210</v>
      </c>
      <c r="D176" s="57" t="s">
        <v>147</v>
      </c>
      <c r="E176" s="36" t="s">
        <v>214</v>
      </c>
      <c r="F176" s="37">
        <v>200</v>
      </c>
      <c r="G176" s="69">
        <f>G177</f>
        <v>1500</v>
      </c>
      <c r="H176" s="69">
        <f>H177</f>
        <v>0</v>
      </c>
      <c r="I176" s="69">
        <f>I177</f>
        <v>0</v>
      </c>
    </row>
    <row r="177" spans="1:9" ht="31.5">
      <c r="A177" s="1" t="s">
        <v>327</v>
      </c>
      <c r="B177" s="8" t="s">
        <v>24</v>
      </c>
      <c r="C177" s="59">
        <v>210</v>
      </c>
      <c r="D177" s="57" t="s">
        <v>147</v>
      </c>
      <c r="E177" s="36" t="s">
        <v>214</v>
      </c>
      <c r="F177" s="37">
        <v>240</v>
      </c>
      <c r="G177" s="69">
        <v>1500</v>
      </c>
      <c r="H177" s="69">
        <v>0</v>
      </c>
      <c r="I177" s="69">
        <v>0</v>
      </c>
    </row>
    <row r="178" spans="1:9" ht="31.5">
      <c r="A178" s="1" t="s">
        <v>328</v>
      </c>
      <c r="B178" s="17" t="s">
        <v>226</v>
      </c>
      <c r="C178" s="59">
        <v>210</v>
      </c>
      <c r="D178" s="57" t="s">
        <v>147</v>
      </c>
      <c r="E178" s="36" t="s">
        <v>215</v>
      </c>
      <c r="F178" s="57"/>
      <c r="G178" s="69">
        <f t="shared" ref="G178:I179" si="29">G179</f>
        <v>911.96</v>
      </c>
      <c r="H178" s="69">
        <f t="shared" si="29"/>
        <v>675.62</v>
      </c>
      <c r="I178" s="69">
        <f t="shared" si="29"/>
        <v>675.62</v>
      </c>
    </row>
    <row r="179" spans="1:9" ht="30.75" customHeight="1">
      <c r="A179" s="1" t="s">
        <v>329</v>
      </c>
      <c r="B179" s="6" t="s">
        <v>120</v>
      </c>
      <c r="C179" s="59">
        <v>210</v>
      </c>
      <c r="D179" s="57" t="s">
        <v>147</v>
      </c>
      <c r="E179" s="36" t="s">
        <v>215</v>
      </c>
      <c r="F179" s="37">
        <v>200</v>
      </c>
      <c r="G179" s="69">
        <f t="shared" si="29"/>
        <v>911.96</v>
      </c>
      <c r="H179" s="69">
        <f t="shared" si="29"/>
        <v>675.62</v>
      </c>
      <c r="I179" s="69">
        <f t="shared" si="29"/>
        <v>675.62</v>
      </c>
    </row>
    <row r="180" spans="1:9" ht="31.5">
      <c r="A180" s="1" t="s">
        <v>330</v>
      </c>
      <c r="B180" s="8" t="s">
        <v>24</v>
      </c>
      <c r="C180" s="59">
        <v>210</v>
      </c>
      <c r="D180" s="57" t="s">
        <v>147</v>
      </c>
      <c r="E180" s="36" t="s">
        <v>215</v>
      </c>
      <c r="F180" s="37">
        <v>240</v>
      </c>
      <c r="G180" s="69">
        <f>675.62+6.34+230</f>
        <v>911.96</v>
      </c>
      <c r="H180" s="69">
        <v>675.62</v>
      </c>
      <c r="I180" s="69">
        <v>675.62</v>
      </c>
    </row>
    <row r="181" spans="1:9" ht="33" customHeight="1">
      <c r="A181" s="1" t="s">
        <v>333</v>
      </c>
      <c r="B181" s="45" t="s">
        <v>363</v>
      </c>
      <c r="C181" s="28">
        <v>210</v>
      </c>
      <c r="D181" s="36" t="s">
        <v>305</v>
      </c>
      <c r="E181" s="36"/>
      <c r="F181" s="37"/>
      <c r="G181" s="38">
        <f>G182</f>
        <v>4519.0129999999999</v>
      </c>
      <c r="H181" s="69">
        <v>138.69999999999999</v>
      </c>
      <c r="I181" s="69">
        <v>138.69999999999999</v>
      </c>
    </row>
    <row r="182" spans="1:9">
      <c r="A182" s="1" t="s">
        <v>334</v>
      </c>
      <c r="B182" s="39" t="s">
        <v>306</v>
      </c>
      <c r="C182" s="28">
        <v>210</v>
      </c>
      <c r="D182" s="29" t="s">
        <v>307</v>
      </c>
      <c r="E182" s="36"/>
      <c r="F182" s="37"/>
      <c r="G182" s="38">
        <f>G183+G187</f>
        <v>4519.0129999999999</v>
      </c>
      <c r="H182" s="69">
        <v>138.69999999999999</v>
      </c>
      <c r="I182" s="69">
        <v>138.69999999999999</v>
      </c>
    </row>
    <row r="183" spans="1:9" ht="31.5">
      <c r="A183" s="1" t="s">
        <v>335</v>
      </c>
      <c r="B183" s="40" t="s">
        <v>207</v>
      </c>
      <c r="C183" s="28">
        <v>210</v>
      </c>
      <c r="D183" s="29" t="s">
        <v>307</v>
      </c>
      <c r="E183" s="36" t="s">
        <v>106</v>
      </c>
      <c r="F183" s="37"/>
      <c r="G183" s="38">
        <f>G184</f>
        <v>150</v>
      </c>
      <c r="H183" s="69">
        <v>138.69999999999999</v>
      </c>
      <c r="I183" s="69">
        <v>138.69999999999999</v>
      </c>
    </row>
    <row r="184" spans="1:9" ht="31.5">
      <c r="A184" s="1" t="s">
        <v>350</v>
      </c>
      <c r="B184" s="40" t="s">
        <v>218</v>
      </c>
      <c r="C184" s="28">
        <v>210</v>
      </c>
      <c r="D184" s="29" t="s">
        <v>307</v>
      </c>
      <c r="E184" s="36" t="s">
        <v>208</v>
      </c>
      <c r="F184" s="37"/>
      <c r="G184" s="38">
        <f>G185</f>
        <v>150</v>
      </c>
      <c r="H184" s="69">
        <v>138.69999999999999</v>
      </c>
      <c r="I184" s="69">
        <v>138.69999999999999</v>
      </c>
    </row>
    <row r="185" spans="1:9" ht="63">
      <c r="A185" s="1" t="s">
        <v>351</v>
      </c>
      <c r="B185" s="40" t="s">
        <v>312</v>
      </c>
      <c r="C185" s="28">
        <v>210</v>
      </c>
      <c r="D185" s="29" t="s">
        <v>307</v>
      </c>
      <c r="E185" s="29" t="s">
        <v>349</v>
      </c>
      <c r="F185" s="37"/>
      <c r="G185" s="38">
        <f>G186</f>
        <v>150</v>
      </c>
      <c r="H185" s="69">
        <v>138.69999999999999</v>
      </c>
      <c r="I185" s="69">
        <v>138.69999999999999</v>
      </c>
    </row>
    <row r="186" spans="1:9">
      <c r="A186" s="1" t="s">
        <v>352</v>
      </c>
      <c r="B186" s="3" t="s">
        <v>306</v>
      </c>
      <c r="C186" s="28">
        <v>210</v>
      </c>
      <c r="D186" s="29" t="s">
        <v>307</v>
      </c>
      <c r="E186" s="29" t="s">
        <v>349</v>
      </c>
      <c r="F186" s="37">
        <v>500</v>
      </c>
      <c r="G186" s="38">
        <v>150</v>
      </c>
      <c r="H186" s="69">
        <v>138.69999999999999</v>
      </c>
      <c r="I186" s="69">
        <v>138.69999999999999</v>
      </c>
    </row>
    <row r="187" spans="1:9" ht="189">
      <c r="A187" s="1" t="s">
        <v>353</v>
      </c>
      <c r="B187" s="6" t="s">
        <v>348</v>
      </c>
      <c r="C187" s="28">
        <v>210</v>
      </c>
      <c r="D187" s="29" t="s">
        <v>307</v>
      </c>
      <c r="E187" s="36" t="s">
        <v>347</v>
      </c>
      <c r="F187" s="37"/>
      <c r="G187" s="38">
        <f>G188</f>
        <v>4369.0129999999999</v>
      </c>
      <c r="H187" s="69">
        <v>0</v>
      </c>
      <c r="I187" s="69">
        <v>0</v>
      </c>
    </row>
    <row r="188" spans="1:9">
      <c r="A188" s="1" t="s">
        <v>354</v>
      </c>
      <c r="B188" s="6" t="s">
        <v>313</v>
      </c>
      <c r="C188" s="28">
        <v>210</v>
      </c>
      <c r="D188" s="29" t="s">
        <v>307</v>
      </c>
      <c r="E188" s="36" t="s">
        <v>347</v>
      </c>
      <c r="F188" s="37">
        <v>500</v>
      </c>
      <c r="G188" s="38">
        <f>43.713+4325.3</f>
        <v>4369.0129999999999</v>
      </c>
      <c r="H188" s="69">
        <v>0</v>
      </c>
      <c r="I188" s="69">
        <v>0</v>
      </c>
    </row>
    <row r="189" spans="1:9">
      <c r="A189" s="1" t="s">
        <v>355</v>
      </c>
      <c r="B189" s="47" t="s">
        <v>198</v>
      </c>
      <c r="C189" s="59">
        <v>211</v>
      </c>
      <c r="D189" s="57"/>
      <c r="E189" s="36"/>
      <c r="F189" s="37"/>
      <c r="G189" s="69">
        <f>G191</f>
        <v>4288.9129999999996</v>
      </c>
      <c r="H189" s="69">
        <f>H191</f>
        <v>3937.4679999999998</v>
      </c>
      <c r="I189" s="69">
        <f>I191</f>
        <v>3937.4679999999998</v>
      </c>
    </row>
    <row r="190" spans="1:9">
      <c r="A190" s="1" t="s">
        <v>356</v>
      </c>
      <c r="B190" s="6" t="s">
        <v>167</v>
      </c>
      <c r="C190" s="59">
        <v>211</v>
      </c>
      <c r="D190" s="57" t="s">
        <v>0</v>
      </c>
      <c r="E190" s="36"/>
      <c r="F190" s="37"/>
      <c r="G190" s="69">
        <f t="shared" ref="G190:I191" si="30">G191</f>
        <v>4288.9129999999996</v>
      </c>
      <c r="H190" s="69">
        <f t="shared" si="30"/>
        <v>3937.4679999999998</v>
      </c>
      <c r="I190" s="69">
        <f t="shared" si="30"/>
        <v>3937.4679999999998</v>
      </c>
    </row>
    <row r="191" spans="1:9" ht="47.25">
      <c r="A191" s="1" t="s">
        <v>357</v>
      </c>
      <c r="B191" s="9" t="s">
        <v>182</v>
      </c>
      <c r="C191" s="59">
        <v>211</v>
      </c>
      <c r="D191" s="57" t="s">
        <v>180</v>
      </c>
      <c r="E191" s="36"/>
      <c r="F191" s="37"/>
      <c r="G191" s="69">
        <f t="shared" si="30"/>
        <v>4288.9129999999996</v>
      </c>
      <c r="H191" s="69">
        <f t="shared" si="30"/>
        <v>3937.4679999999998</v>
      </c>
      <c r="I191" s="69">
        <f t="shared" si="30"/>
        <v>3937.4679999999998</v>
      </c>
    </row>
    <row r="192" spans="1:9" ht="31.5">
      <c r="A192" s="1" t="s">
        <v>358</v>
      </c>
      <c r="B192" s="9" t="s">
        <v>228</v>
      </c>
      <c r="C192" s="59">
        <v>211</v>
      </c>
      <c r="D192" s="57" t="s">
        <v>180</v>
      </c>
      <c r="E192" s="36" t="s">
        <v>181</v>
      </c>
      <c r="F192" s="37"/>
      <c r="G192" s="69">
        <f t="shared" ref="G192:I193" si="31">G193</f>
        <v>4288.9129999999996</v>
      </c>
      <c r="H192" s="69">
        <f t="shared" si="31"/>
        <v>3937.4679999999998</v>
      </c>
      <c r="I192" s="69">
        <f t="shared" si="31"/>
        <v>3937.4679999999998</v>
      </c>
    </row>
    <row r="193" spans="1:16" ht="18" customHeight="1">
      <c r="A193" s="1" t="s">
        <v>359</v>
      </c>
      <c r="B193" s="9" t="s">
        <v>227</v>
      </c>
      <c r="C193" s="59">
        <v>211</v>
      </c>
      <c r="D193" s="57" t="s">
        <v>180</v>
      </c>
      <c r="E193" s="36" t="s">
        <v>216</v>
      </c>
      <c r="F193" s="37"/>
      <c r="G193" s="69">
        <f t="shared" si="31"/>
        <v>4288.9129999999996</v>
      </c>
      <c r="H193" s="69">
        <f t="shared" si="31"/>
        <v>3937.4679999999998</v>
      </c>
      <c r="I193" s="69">
        <f t="shared" si="31"/>
        <v>3937.4679999999998</v>
      </c>
    </row>
    <row r="194" spans="1:16" ht="64.5" customHeight="1">
      <c r="A194" s="1" t="s">
        <v>369</v>
      </c>
      <c r="B194" s="6" t="s">
        <v>230</v>
      </c>
      <c r="C194" s="59">
        <v>211</v>
      </c>
      <c r="D194" s="57" t="s">
        <v>180</v>
      </c>
      <c r="E194" s="36" t="s">
        <v>229</v>
      </c>
      <c r="F194" s="37"/>
      <c r="G194" s="69">
        <f>G195+G197</f>
        <v>4288.9129999999996</v>
      </c>
      <c r="H194" s="69">
        <f>H195+H197</f>
        <v>3937.4679999999998</v>
      </c>
      <c r="I194" s="69">
        <f>I195+I197</f>
        <v>3937.4679999999998</v>
      </c>
    </row>
    <row r="195" spans="1:16" ht="66.75" customHeight="1">
      <c r="A195" s="1" t="s">
        <v>370</v>
      </c>
      <c r="B195" s="9" t="s">
        <v>21</v>
      </c>
      <c r="C195" s="59">
        <v>211</v>
      </c>
      <c r="D195" s="57" t="s">
        <v>180</v>
      </c>
      <c r="E195" s="36" t="s">
        <v>229</v>
      </c>
      <c r="F195" s="37">
        <v>100</v>
      </c>
      <c r="G195" s="69">
        <f>G196</f>
        <v>3956.165</v>
      </c>
      <c r="H195" s="69">
        <f>H196</f>
        <v>3604.72</v>
      </c>
      <c r="I195" s="69">
        <f>I196</f>
        <v>3604.72</v>
      </c>
    </row>
    <row r="196" spans="1:16" ht="31.5">
      <c r="A196" s="1" t="s">
        <v>371</v>
      </c>
      <c r="B196" s="9" t="s">
        <v>183</v>
      </c>
      <c r="C196" s="59">
        <v>211</v>
      </c>
      <c r="D196" s="57" t="s">
        <v>180</v>
      </c>
      <c r="E196" s="36" t="s">
        <v>229</v>
      </c>
      <c r="F196" s="37">
        <v>120</v>
      </c>
      <c r="G196" s="69">
        <v>3956.165</v>
      </c>
      <c r="H196" s="69">
        <v>3604.72</v>
      </c>
      <c r="I196" s="69">
        <v>3604.72</v>
      </c>
    </row>
    <row r="197" spans="1:16" ht="31.5">
      <c r="A197" s="1" t="s">
        <v>372</v>
      </c>
      <c r="B197" s="9" t="s">
        <v>120</v>
      </c>
      <c r="C197" s="59">
        <v>211</v>
      </c>
      <c r="D197" s="57" t="s">
        <v>180</v>
      </c>
      <c r="E197" s="36" t="s">
        <v>229</v>
      </c>
      <c r="F197" s="37">
        <v>200</v>
      </c>
      <c r="G197" s="69">
        <f>G198</f>
        <v>332.74799999999999</v>
      </c>
      <c r="H197" s="69">
        <f>H198</f>
        <v>332.74799999999999</v>
      </c>
      <c r="I197" s="69">
        <f>I198</f>
        <v>332.74799999999999</v>
      </c>
    </row>
    <row r="198" spans="1:16" ht="31.5">
      <c r="A198" s="1" t="s">
        <v>376</v>
      </c>
      <c r="B198" s="9" t="s">
        <v>24</v>
      </c>
      <c r="C198" s="59">
        <v>211</v>
      </c>
      <c r="D198" s="57" t="s">
        <v>180</v>
      </c>
      <c r="E198" s="36" t="s">
        <v>229</v>
      </c>
      <c r="F198" s="37">
        <v>240</v>
      </c>
      <c r="G198" s="69">
        <v>332.74799999999999</v>
      </c>
      <c r="H198" s="69">
        <v>332.74799999999999</v>
      </c>
      <c r="I198" s="69">
        <v>332.74799999999999</v>
      </c>
      <c r="M198" s="42"/>
    </row>
    <row r="199" spans="1:16" ht="19.5" customHeight="1">
      <c r="A199" s="1" t="s">
        <v>377</v>
      </c>
      <c r="B199" s="18" t="s">
        <v>169</v>
      </c>
      <c r="C199" s="61"/>
      <c r="D199" s="57"/>
      <c r="E199" s="57"/>
      <c r="F199" s="57"/>
      <c r="G199" s="73"/>
      <c r="H199" s="69">
        <v>5711.8</v>
      </c>
      <c r="I199" s="69">
        <v>11752</v>
      </c>
      <c r="M199" s="42"/>
    </row>
    <row r="200" spans="1:16" s="19" customFormat="1">
      <c r="A200" s="1" t="s">
        <v>378</v>
      </c>
      <c r="B200" s="6" t="s">
        <v>197</v>
      </c>
      <c r="C200" s="59"/>
      <c r="D200" s="53"/>
      <c r="E200" s="53"/>
      <c r="F200" s="53"/>
      <c r="G200" s="65">
        <f>G189+G17+G199</f>
        <v>249090.32499999998</v>
      </c>
      <c r="H200" s="65">
        <f>H17+H189+H199</f>
        <v>223620.91800000001</v>
      </c>
      <c r="I200" s="65">
        <f>I17+I189+I199</f>
        <v>224131.58900000001</v>
      </c>
      <c r="K200" s="20"/>
    </row>
    <row r="201" spans="1:16">
      <c r="B201" s="21"/>
      <c r="E201" s="74"/>
      <c r="G201" s="75"/>
      <c r="H201" s="75"/>
      <c r="I201" s="75"/>
      <c r="M201" s="19"/>
      <c r="N201" s="19"/>
      <c r="O201" s="19"/>
      <c r="P201" s="19"/>
    </row>
    <row r="202" spans="1:16">
      <c r="B202" s="22"/>
      <c r="E202" s="74"/>
      <c r="G202" s="76"/>
      <c r="H202" s="76"/>
      <c r="I202" s="76"/>
      <c r="M202" s="34"/>
    </row>
    <row r="203" spans="1:16">
      <c r="G203" s="75"/>
      <c r="H203" s="75"/>
      <c r="I203" s="75"/>
      <c r="J203" s="5"/>
      <c r="M203" s="34"/>
    </row>
    <row r="204" spans="1:16">
      <c r="B204" s="21"/>
      <c r="F204" s="74"/>
      <c r="G204" s="77"/>
      <c r="H204" s="77"/>
      <c r="I204" s="77"/>
    </row>
    <row r="205" spans="1:16">
      <c r="G205" s="75"/>
    </row>
    <row r="206" spans="1:16">
      <c r="G206" s="78"/>
      <c r="H206" s="77"/>
      <c r="I206" s="79"/>
    </row>
    <row r="207" spans="1:16">
      <c r="H207" s="75"/>
    </row>
    <row r="208" spans="1:16">
      <c r="I208" s="75"/>
    </row>
  </sheetData>
  <mergeCells count="18">
    <mergeCell ref="A14:A15"/>
    <mergeCell ref="B14:B15"/>
    <mergeCell ref="A11:I11"/>
    <mergeCell ref="C1:I1"/>
    <mergeCell ref="C2:I2"/>
    <mergeCell ref="C3:I3"/>
    <mergeCell ref="A12:I12"/>
    <mergeCell ref="G9:I9"/>
    <mergeCell ref="B4:I4"/>
    <mergeCell ref="H6:I6"/>
    <mergeCell ref="E7:I7"/>
    <mergeCell ref="C8:I8"/>
    <mergeCell ref="C14:C15"/>
    <mergeCell ref="D14:D15"/>
    <mergeCell ref="E14:E15"/>
    <mergeCell ref="F14:F15"/>
    <mergeCell ref="G14:G15"/>
    <mergeCell ref="H14:I14"/>
  </mergeCells>
  <phoneticPr fontId="4" type="noConversion"/>
  <pageMargins left="0.35433070866141736" right="0.23622047244094491" top="0.35433070866141736" bottom="0.31496062992125984" header="0.27559055118110237" footer="0.15748031496062992"/>
  <pageSetup paperSize="9" scale="55" firstPageNumber="68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Репин В.В.</cp:lastModifiedBy>
  <cp:lastPrinted>2024-12-15T07:35:24Z</cp:lastPrinted>
  <dcterms:created xsi:type="dcterms:W3CDTF">2007-10-11T12:08:51Z</dcterms:created>
  <dcterms:modified xsi:type="dcterms:W3CDTF">2024-12-19T04:56:16Z</dcterms:modified>
</cp:coreProperties>
</file>